
<file path=[Content_Types].xml><?xml version="1.0" encoding="utf-8"?>
<Types xmlns="http://schemas.openxmlformats.org/package/2006/content-types">
  <Override PartName="/xl/worksheets/sheet9.xml" ContentType="application/vnd.openxmlformats-officedocument.spreadsheetml.worksheet+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codeName="ThisWorkbook" defaultThemeVersion="124226"/>
  <bookViews>
    <workbookView xWindow="14385" yWindow="-15" windowWidth="14430" windowHeight="11910"/>
  </bookViews>
  <sheets>
    <sheet name="Page 6.1" sheetId="17" r:id="rId1"/>
    <sheet name="Page 6.1.1" sheetId="18" r:id="rId2"/>
    <sheet name="6.1 Detail" sheetId="10" r:id="rId3"/>
    <sheet name="6.1.1 Detail" sheetId="11" r:id="rId4"/>
    <sheet name="Pages 6.1.2-6.1.3" sheetId="12" r:id="rId5"/>
    <sheet name="Pages 6.1.4-6.1.17" sheetId="2" r:id="rId6"/>
    <sheet name="Page 6.2" sheetId="19" r:id="rId7"/>
    <sheet name="Page 6.2.1" sheetId="20" r:id="rId8"/>
    <sheet name=" 6.2 Detail" sheetId="13" r:id="rId9"/>
    <sheet name="6.2.1 Detail" sheetId="14" r:id="rId10"/>
    <sheet name="Pages 6.2.2-6.2.3" sheetId="15" r:id="rId11"/>
    <sheet name="Pages 6.2.4-6.2.11" sheetId="5"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0" localSheetId="0">[1]Jan!#REF!</definedName>
    <definedName name="\0" localSheetId="1">[1]Jan!#REF!</definedName>
    <definedName name="\0" localSheetId="6">[1]Jan!#REF!</definedName>
    <definedName name="\0" localSheetId="7">[1]Jan!#REF!</definedName>
    <definedName name="\0">[1]Jan!#REF!</definedName>
    <definedName name="\A" localSheetId="0">#REF!</definedName>
    <definedName name="\A" localSheetId="1">#REF!</definedName>
    <definedName name="\A" localSheetId="6">#REF!</definedName>
    <definedName name="\A" localSheetId="7">#REF!</definedName>
    <definedName name="\A">#REF!</definedName>
    <definedName name="\M" localSheetId="0">[1]Jan!#REF!</definedName>
    <definedName name="\M" localSheetId="1">[1]Jan!#REF!</definedName>
    <definedName name="\M" localSheetId="6">[1]Jan!#REF!</definedName>
    <definedName name="\M" localSheetId="7">[1]Jan!#REF!</definedName>
    <definedName name="\M">[1]Jan!#REF!</definedName>
    <definedName name="\P" localSheetId="0">#REF!</definedName>
    <definedName name="\P" localSheetId="1">#REF!</definedName>
    <definedName name="\P" localSheetId="6">#REF!</definedName>
    <definedName name="\P" localSheetId="7">#REF!</definedName>
    <definedName name="\P">#REF!</definedName>
    <definedName name="__123Graph_A" localSheetId="0" hidden="1">[2]Inputs!#REF!</definedName>
    <definedName name="__123Graph_A" localSheetId="1" hidden="1">[2]Inputs!#REF!</definedName>
    <definedName name="__123Graph_A" localSheetId="6" hidden="1">[2]Inputs!#REF!</definedName>
    <definedName name="__123Graph_A" localSheetId="7" hidden="1">[2]Inputs!#REF!</definedName>
    <definedName name="__123Graph_A" hidden="1">[2]Inputs!#REF!</definedName>
    <definedName name="__123Graph_B" localSheetId="0" hidden="1">[2]Inputs!#REF!</definedName>
    <definedName name="__123Graph_B" localSheetId="1" hidden="1">[2]Inputs!#REF!</definedName>
    <definedName name="__123Graph_B" localSheetId="6" hidden="1">[2]Inputs!#REF!</definedName>
    <definedName name="__123Graph_B" localSheetId="7" hidden="1">[2]Inputs!#REF!</definedName>
    <definedName name="__123Graph_B" hidden="1">[2]Inputs!#REF!</definedName>
    <definedName name="__123Graph_D" localSheetId="0" hidden="1">[2]Inputs!#REF!</definedName>
    <definedName name="__123Graph_D" localSheetId="1" hidden="1">[2]Inputs!#REF!</definedName>
    <definedName name="__123Graph_D" localSheetId="6" hidden="1">[2]Inputs!#REF!</definedName>
    <definedName name="__123Graph_D" localSheetId="7" hidden="1">[2]Inputs!#REF!</definedName>
    <definedName name="__123Graph_D" hidden="1">[2]Inputs!#REF!</definedName>
    <definedName name="_100_SUM" localSheetId="0">#REF!</definedName>
    <definedName name="_100_SUM" localSheetId="1">#REF!</definedName>
    <definedName name="_100_SUM" localSheetId="6">#REF!</definedName>
    <definedName name="_100_SUM" localSheetId="7">#REF!</definedName>
    <definedName name="_100_SUM">#REF!</definedName>
    <definedName name="_DAT1" localSheetId="0">#REF!</definedName>
    <definedName name="_DAT1" localSheetId="1">#REF!</definedName>
    <definedName name="_DAT1" localSheetId="6">#REF!</definedName>
    <definedName name="_DAT1" localSheetId="7">#REF!</definedName>
    <definedName name="_DAT1">#REF!</definedName>
    <definedName name="_DAT10" localSheetId="0">#REF!</definedName>
    <definedName name="_DAT10" localSheetId="1">#REF!</definedName>
    <definedName name="_DAT10" localSheetId="6">#REF!</definedName>
    <definedName name="_DAT10" localSheetId="7">#REF!</definedName>
    <definedName name="_DAT10">#REF!</definedName>
    <definedName name="_DAT11" localSheetId="0">#REF!</definedName>
    <definedName name="_DAT11" localSheetId="1">#REF!</definedName>
    <definedName name="_DAT11" localSheetId="6">#REF!</definedName>
    <definedName name="_DAT11" localSheetId="7">#REF!</definedName>
    <definedName name="_DAT11">#REF!</definedName>
    <definedName name="_DAT12" localSheetId="0">#REF!</definedName>
    <definedName name="_DAT12" localSheetId="1">#REF!</definedName>
    <definedName name="_DAT12" localSheetId="6">#REF!</definedName>
    <definedName name="_DAT12" localSheetId="7">#REF!</definedName>
    <definedName name="_DAT12">#REF!</definedName>
    <definedName name="_DAT13" localSheetId="0">#REF!</definedName>
    <definedName name="_DAT13" localSheetId="1">#REF!</definedName>
    <definedName name="_DAT13" localSheetId="6">#REF!</definedName>
    <definedName name="_DAT13" localSheetId="7">#REF!</definedName>
    <definedName name="_DAT13">#REF!</definedName>
    <definedName name="_DAT14" localSheetId="0">#REF!</definedName>
    <definedName name="_DAT14" localSheetId="1">#REF!</definedName>
    <definedName name="_DAT14" localSheetId="6">#REF!</definedName>
    <definedName name="_DAT14" localSheetId="7">#REF!</definedName>
    <definedName name="_DAT14">#REF!</definedName>
    <definedName name="_DAT15" localSheetId="0">#REF!</definedName>
    <definedName name="_DAT15" localSheetId="1">#REF!</definedName>
    <definedName name="_DAT15" localSheetId="6">#REF!</definedName>
    <definedName name="_DAT15" localSheetId="7">#REF!</definedName>
    <definedName name="_DAT15">#REF!</definedName>
    <definedName name="_DAT16" localSheetId="0">#REF!</definedName>
    <definedName name="_DAT16" localSheetId="1">#REF!</definedName>
    <definedName name="_DAT16" localSheetId="6">#REF!</definedName>
    <definedName name="_DAT16" localSheetId="7">#REF!</definedName>
    <definedName name="_DAT16">#REF!</definedName>
    <definedName name="_DAT17" localSheetId="0">#REF!</definedName>
    <definedName name="_DAT17" localSheetId="1">#REF!</definedName>
    <definedName name="_DAT17" localSheetId="6">#REF!</definedName>
    <definedName name="_DAT17" localSheetId="7">#REF!</definedName>
    <definedName name="_DAT17">#REF!</definedName>
    <definedName name="_DAT18" localSheetId="0">#REF!</definedName>
    <definedName name="_DAT18" localSheetId="1">#REF!</definedName>
    <definedName name="_DAT18" localSheetId="6">#REF!</definedName>
    <definedName name="_DAT18" localSheetId="7">#REF!</definedName>
    <definedName name="_DAT18">#REF!</definedName>
    <definedName name="_DAT19" localSheetId="0">#REF!</definedName>
    <definedName name="_DAT19" localSheetId="1">#REF!</definedName>
    <definedName name="_DAT19" localSheetId="6">#REF!</definedName>
    <definedName name="_DAT19" localSheetId="7">#REF!</definedName>
    <definedName name="_DAT19">#REF!</definedName>
    <definedName name="_DAT2" localSheetId="0">#REF!</definedName>
    <definedName name="_DAT2" localSheetId="1">#REF!</definedName>
    <definedName name="_DAT2" localSheetId="6">#REF!</definedName>
    <definedName name="_DAT2" localSheetId="7">#REF!</definedName>
    <definedName name="_DAT2">#REF!</definedName>
    <definedName name="_DAT20" localSheetId="0">#REF!</definedName>
    <definedName name="_DAT20" localSheetId="1">#REF!</definedName>
    <definedName name="_DAT20" localSheetId="6">#REF!</definedName>
    <definedName name="_DAT20" localSheetId="7">#REF!</definedName>
    <definedName name="_DAT20">#REF!</definedName>
    <definedName name="_DAT21" localSheetId="0">#REF!</definedName>
    <definedName name="_DAT21" localSheetId="1">#REF!</definedName>
    <definedName name="_DAT21" localSheetId="6">#REF!</definedName>
    <definedName name="_DAT21" localSheetId="7">#REF!</definedName>
    <definedName name="_DAT21">#REF!</definedName>
    <definedName name="_DAT22" localSheetId="0">#REF!</definedName>
    <definedName name="_DAT22" localSheetId="1">#REF!</definedName>
    <definedName name="_DAT22" localSheetId="6">#REF!</definedName>
    <definedName name="_DAT22" localSheetId="7">#REF!</definedName>
    <definedName name="_DAT22">#REF!</definedName>
    <definedName name="_DAT3" localSheetId="0">#REF!</definedName>
    <definedName name="_DAT3" localSheetId="1">#REF!</definedName>
    <definedName name="_DAT3" localSheetId="6">#REF!</definedName>
    <definedName name="_DAT3" localSheetId="7">#REF!</definedName>
    <definedName name="_DAT3">#REF!</definedName>
    <definedName name="_DAT4" localSheetId="0">#REF!</definedName>
    <definedName name="_DAT4" localSheetId="1">#REF!</definedName>
    <definedName name="_DAT4" localSheetId="6">#REF!</definedName>
    <definedName name="_DAT4" localSheetId="7">#REF!</definedName>
    <definedName name="_DAT4">#REF!</definedName>
    <definedName name="_DAT5" localSheetId="0">#REF!</definedName>
    <definedName name="_DAT5" localSheetId="1">#REF!</definedName>
    <definedName name="_DAT5" localSheetId="6">#REF!</definedName>
    <definedName name="_DAT5" localSheetId="7">#REF!</definedName>
    <definedName name="_DAT5">#REF!</definedName>
    <definedName name="_DAT6" localSheetId="0">#REF!</definedName>
    <definedName name="_DAT6" localSheetId="1">#REF!</definedName>
    <definedName name="_DAT6" localSheetId="6">#REF!</definedName>
    <definedName name="_DAT6" localSheetId="7">#REF!</definedName>
    <definedName name="_DAT6">#REF!</definedName>
    <definedName name="_DAT7" localSheetId="0">#REF!</definedName>
    <definedName name="_DAT7" localSheetId="1">#REF!</definedName>
    <definedName name="_DAT7" localSheetId="6">#REF!</definedName>
    <definedName name="_DAT7" localSheetId="7">#REF!</definedName>
    <definedName name="_DAT7">#REF!</definedName>
    <definedName name="_DAT8" localSheetId="0">#REF!</definedName>
    <definedName name="_DAT8" localSheetId="1">#REF!</definedName>
    <definedName name="_DAT8" localSheetId="6">#REF!</definedName>
    <definedName name="_DAT8" localSheetId="7">#REF!</definedName>
    <definedName name="_DAT8">#REF!</definedName>
    <definedName name="_DAT9" localSheetId="0">#REF!</definedName>
    <definedName name="_DAT9" localSheetId="1">#REF!</definedName>
    <definedName name="_DAT9" localSheetId="6">#REF!</definedName>
    <definedName name="_DAT9" localSheetId="7">#REF!</definedName>
    <definedName name="_DAT9">#REF!</definedName>
    <definedName name="_idahoshr" localSheetId="0">#REF!</definedName>
    <definedName name="_idahoshr" localSheetId="1">#REF!</definedName>
    <definedName name="_idahoshr" localSheetId="6">#REF!</definedName>
    <definedName name="_idahoshr" localSheetId="7">#REF!</definedName>
    <definedName name="_idahoshr">#REF!</definedName>
    <definedName name="_MEN2" localSheetId="0">[1]Jan!#REF!</definedName>
    <definedName name="_MEN2" localSheetId="1">[1]Jan!#REF!</definedName>
    <definedName name="_MEN2" localSheetId="6">[1]Jan!#REF!</definedName>
    <definedName name="_MEN2" localSheetId="7">[1]Jan!#REF!</definedName>
    <definedName name="_MEN2">[1]Jan!#REF!</definedName>
    <definedName name="_MEN3" localSheetId="0">[1]Jan!#REF!</definedName>
    <definedName name="_MEN3" localSheetId="1">[1]Jan!#REF!</definedName>
    <definedName name="_MEN3" localSheetId="6">[1]Jan!#REF!</definedName>
    <definedName name="_MEN3" localSheetId="7">[1]Jan!#REF!</definedName>
    <definedName name="_MEN3">[1]Jan!#REF!</definedName>
    <definedName name="_Order1" hidden="1">255</definedName>
    <definedName name="_tab10" localSheetId="0">#REF!</definedName>
    <definedName name="_tab10" localSheetId="1">#REF!</definedName>
    <definedName name="_tab10" localSheetId="6">#REF!</definedName>
    <definedName name="_tab10" localSheetId="7">#REF!</definedName>
    <definedName name="_tab10">#REF!</definedName>
    <definedName name="_tab11" localSheetId="0">#REF!</definedName>
    <definedName name="_tab11" localSheetId="1">#REF!</definedName>
    <definedName name="_tab11" localSheetId="6">#REF!</definedName>
    <definedName name="_tab11" localSheetId="7">#REF!</definedName>
    <definedName name="_tab11">#REF!</definedName>
    <definedName name="_tab12" localSheetId="0">#REF!</definedName>
    <definedName name="_tab12" localSheetId="1">#REF!</definedName>
    <definedName name="_tab12" localSheetId="6">#REF!</definedName>
    <definedName name="_tab12" localSheetId="7">#REF!</definedName>
    <definedName name="_tab12">#REF!</definedName>
    <definedName name="_tab3" localSheetId="0">#REF!</definedName>
    <definedName name="_tab3" localSheetId="1">#REF!</definedName>
    <definedName name="_tab3" localSheetId="6">#REF!</definedName>
    <definedName name="_tab3" localSheetId="7">#REF!</definedName>
    <definedName name="_tab3">#REF!</definedName>
    <definedName name="_tab4" localSheetId="0">#REF!</definedName>
    <definedName name="_tab4" localSheetId="1">#REF!</definedName>
    <definedName name="_tab4" localSheetId="6">#REF!</definedName>
    <definedName name="_tab4" localSheetId="7">#REF!</definedName>
    <definedName name="_tab4">#REF!</definedName>
    <definedName name="_tab5" localSheetId="0">#REF!</definedName>
    <definedName name="_tab5" localSheetId="1">#REF!</definedName>
    <definedName name="_tab5" localSheetId="6">#REF!</definedName>
    <definedName name="_tab5" localSheetId="7">#REF!</definedName>
    <definedName name="_tab5">#REF!</definedName>
    <definedName name="_tab6" localSheetId="0">#REF!</definedName>
    <definedName name="_tab6" localSheetId="1">#REF!</definedName>
    <definedName name="_tab6" localSheetId="6">#REF!</definedName>
    <definedName name="_tab6" localSheetId="7">#REF!</definedName>
    <definedName name="_tab6">#REF!</definedName>
    <definedName name="_tab7" localSheetId="0">#REF!</definedName>
    <definedName name="_tab7" localSheetId="1">#REF!</definedName>
    <definedName name="_tab7" localSheetId="6">#REF!</definedName>
    <definedName name="_tab7" localSheetId="7">#REF!</definedName>
    <definedName name="_tab7">#REF!</definedName>
    <definedName name="_tab8" localSheetId="0">#REF!</definedName>
    <definedName name="_tab8" localSheetId="1">#REF!</definedName>
    <definedName name="_tab8" localSheetId="6">#REF!</definedName>
    <definedName name="_tab8" localSheetId="7">#REF!</definedName>
    <definedName name="_tab8">#REF!</definedName>
    <definedName name="_tab9" localSheetId="0">#REF!</definedName>
    <definedName name="_tab9" localSheetId="1">#REF!</definedName>
    <definedName name="_tab9" localSheetId="6">#REF!</definedName>
    <definedName name="_tab9" localSheetId="7">#REF!</definedName>
    <definedName name="_tab9">#REF!</definedName>
    <definedName name="_TOP1" localSheetId="0">[1]Jan!#REF!</definedName>
    <definedName name="_TOP1" localSheetId="1">[1]Jan!#REF!</definedName>
    <definedName name="_TOP1" localSheetId="6">[1]Jan!#REF!</definedName>
    <definedName name="_TOP1" localSheetId="7">[1]Jan!#REF!</definedName>
    <definedName name="_TOP1">[1]Jan!#REF!</definedName>
    <definedName name="_WO800" localSheetId="0">#REF!</definedName>
    <definedName name="_WO800" localSheetId="1">#REF!</definedName>
    <definedName name="_WO800" localSheetId="6">#REF!</definedName>
    <definedName name="_WO800" localSheetId="7">#REF!</definedName>
    <definedName name="_WO800">#REF!</definedName>
    <definedName name="_WO800802" localSheetId="0">#REF!</definedName>
    <definedName name="_WO800802" localSheetId="1">#REF!</definedName>
    <definedName name="_WO800802" localSheetId="6">#REF!</definedName>
    <definedName name="_WO800802" localSheetId="7">#REF!</definedName>
    <definedName name="_WO800802">#REF!</definedName>
    <definedName name="AcctTable">[3]Variables!$AK$42:$AK$396</definedName>
    <definedName name="Additions_by_Function_Project_State_Month" localSheetId="0">'[4]Apr 05 - Mar 06 Adds'!#REF!</definedName>
    <definedName name="Additions_by_Function_Project_State_Month" localSheetId="1">'[4]Apr 05 - Mar 06 Adds'!#REF!</definedName>
    <definedName name="Additions_by_Function_Project_State_Month" localSheetId="6">'[4]Apr 05 - Mar 06 Adds'!#REF!</definedName>
    <definedName name="Additions_by_Function_Project_State_Month" localSheetId="7">'[4]Apr 05 - Mar 06 Adds'!#REF!</definedName>
    <definedName name="Additions_by_Function_Project_State_Month">'[4]Apr 05 - Mar 06 Adds'!#REF!</definedName>
    <definedName name="Adjs2avg">[5]Inputs!$L$255:'[5]Inputs'!$T$505</definedName>
    <definedName name="aftertax_ror" localSheetId="0">[6]Utah!#REF!</definedName>
    <definedName name="aftertax_ror" localSheetId="1">[6]Utah!#REF!</definedName>
    <definedName name="aftertax_ror" localSheetId="6">[6]Utah!#REF!</definedName>
    <definedName name="aftertax_ror" localSheetId="7">[6]Utah!#REF!</definedName>
    <definedName name="aftertax_ror">[6]Utah!#REF!</definedName>
    <definedName name="APR" localSheetId="0">[1]Jan!#REF!</definedName>
    <definedName name="APR" localSheetId="1">[1]Jan!#REF!</definedName>
    <definedName name="APR" localSheetId="6">[1]Jan!#REF!</definedName>
    <definedName name="APR" localSheetId="7">[1]Jan!#REF!</definedName>
    <definedName name="APR">[1]Jan!#REF!</definedName>
    <definedName name="AUG" localSheetId="0">[1]Jan!#REF!</definedName>
    <definedName name="AUG" localSheetId="1">[1]Jan!#REF!</definedName>
    <definedName name="AUG" localSheetId="6">[1]Jan!#REF!</definedName>
    <definedName name="AUG" localSheetId="7">[1]Jan!#REF!</definedName>
    <definedName name="AUG">[1]Jan!#REF!</definedName>
    <definedName name="AverageFactors">[5]UTCR!$AC$22:$AQ$108</definedName>
    <definedName name="AverageFuelCost" localSheetId="0">#REF!</definedName>
    <definedName name="AverageFuelCost" localSheetId="1">#REF!</definedName>
    <definedName name="AverageFuelCost" localSheetId="6">#REF!</definedName>
    <definedName name="AverageFuelCost" localSheetId="7">#REF!</definedName>
    <definedName name="AverageFuelCost">#REF!</definedName>
    <definedName name="AverageInput">[5]Inputs!$F$3:$I$1722</definedName>
    <definedName name="AvgFactorCopy" localSheetId="0">#REF!</definedName>
    <definedName name="AvgFactorCopy" localSheetId="1">#REF!</definedName>
    <definedName name="AvgFactorCopy" localSheetId="6">#REF!</definedName>
    <definedName name="AvgFactorCopy" localSheetId="7">#REF!</definedName>
    <definedName name="AvgFactorCopy">#REF!</definedName>
    <definedName name="AvgFactors">[7]Factors!$B$3:$P$99</definedName>
    <definedName name="B1_Print" localSheetId="0">[8]BW!#REF!</definedName>
    <definedName name="B1_Print" localSheetId="1">[8]BW!#REF!</definedName>
    <definedName name="B1_Print" localSheetId="6">[8]BW!#REF!</definedName>
    <definedName name="B1_Print" localSheetId="7">[8]BW!#REF!</definedName>
    <definedName name="B1_Print">[8]BW!#REF!</definedName>
    <definedName name="B2_Print" localSheetId="0">#REF!</definedName>
    <definedName name="B2_Print" localSheetId="1">#REF!</definedName>
    <definedName name="B2_Print" localSheetId="6">#REF!</definedName>
    <definedName name="B2_Print" localSheetId="7">#REF!</definedName>
    <definedName name="B2_Print">#REF!</definedName>
    <definedName name="B3_Print" localSheetId="0">#REF!</definedName>
    <definedName name="B3_Print" localSheetId="1">#REF!</definedName>
    <definedName name="B3_Print" localSheetId="6">#REF!</definedName>
    <definedName name="B3_Print" localSheetId="7">#REF!</definedName>
    <definedName name="B3_Print">#REF!</definedName>
    <definedName name="Bottom" localSheetId="0">[9]Variance!#REF!</definedName>
    <definedName name="Bottom" localSheetId="1">[9]Variance!#REF!</definedName>
    <definedName name="Bottom" localSheetId="6">[9]Variance!#REF!</definedName>
    <definedName name="Bottom" localSheetId="7">[9]Variance!#REF!</definedName>
    <definedName name="Bottom">[9]Variance!#REF!</definedName>
    <definedName name="budsum2" localSheetId="0">[10]Att1!#REF!</definedName>
    <definedName name="budsum2" localSheetId="1">[10]Att1!#REF!</definedName>
    <definedName name="budsum2" localSheetId="6">[10]Att1!#REF!</definedName>
    <definedName name="budsum2" localSheetId="7">[10]Att1!#REF!</definedName>
    <definedName name="budsum2">[10]Att1!#REF!</definedName>
    <definedName name="bump" localSheetId="0">[6]Utah!#REF!</definedName>
    <definedName name="bump" localSheetId="1">[6]Utah!#REF!</definedName>
    <definedName name="bump" localSheetId="6">[6]Utah!#REF!</definedName>
    <definedName name="bump" localSheetId="7">[6]Utah!#REF!</definedName>
    <definedName name="bump">[6]Utah!#REF!</definedName>
    <definedName name="C_" localSheetId="0">'[11]Other States WZAMRT98'!#REF!</definedName>
    <definedName name="C_" localSheetId="1">'[11]Other States WZAMRT98'!#REF!</definedName>
    <definedName name="C_" localSheetId="6">'[11]Other States WZAMRT98'!#REF!</definedName>
    <definedName name="C_" localSheetId="7">'[11]Other States WZAMRT98'!#REF!</definedName>
    <definedName name="C_">'[11]Other States WZAMRT98'!#REF!</definedName>
    <definedName name="comm" localSheetId="0">[6]Utah!#REF!</definedName>
    <definedName name="comm" localSheetId="1">[6]Utah!#REF!</definedName>
    <definedName name="comm" localSheetId="6">[6]Utah!#REF!</definedName>
    <definedName name="comm" localSheetId="7">[6]Utah!#REF!</definedName>
    <definedName name="comm">[6]Utah!#REF!</definedName>
    <definedName name="comm_cost" localSheetId="0">[6]Utah!#REF!</definedName>
    <definedName name="comm_cost" localSheetId="1">[6]Utah!#REF!</definedName>
    <definedName name="comm_cost" localSheetId="6">[6]Utah!#REF!</definedName>
    <definedName name="comm_cost" localSheetId="7">[6]Utah!#REF!</definedName>
    <definedName name="comm_cost">[6]Utah!#REF!</definedName>
    <definedName name="Controls">[12]Controls!$A$1:$I$543</definedName>
    <definedName name="Controls2013">[12]Controls2013!$A$8:$AP$762</definedName>
    <definedName name="Conversion">[13]Conversion!$A$2:$E$1253</definedName>
    <definedName name="Cost" localSheetId="0">#REF!</definedName>
    <definedName name="Cost" localSheetId="1">#REF!</definedName>
    <definedName name="Cost" localSheetId="6">#REF!</definedName>
    <definedName name="Cost" localSheetId="7">#REF!</definedName>
    <definedName name="Cost">#REF!</definedName>
    <definedName name="CustNames">[14]Codes!$F$1:$H$121</definedName>
    <definedName name="D_TWKSHT" localSheetId="0">#REF!</definedName>
    <definedName name="D_TWKSHT" localSheetId="1">#REF!</definedName>
    <definedName name="D_TWKSHT" localSheetId="6">#REF!</definedName>
    <definedName name="D_TWKSHT" localSheetId="7">#REF!</definedName>
    <definedName name="D_TWKSHT">#REF!</definedName>
    <definedName name="DATA1" localSheetId="0">#REF!</definedName>
    <definedName name="DATA1" localSheetId="1">#REF!</definedName>
    <definedName name="DATA1" localSheetId="6">#REF!</definedName>
    <definedName name="DATA1" localSheetId="7">#REF!</definedName>
    <definedName name="DATA1">#REF!</definedName>
    <definedName name="DATA10" localSheetId="0">'[15]Carbon NBV'!#REF!</definedName>
    <definedName name="DATA10" localSheetId="1">'[15]Carbon NBV'!#REF!</definedName>
    <definedName name="DATA10" localSheetId="6">'[15]Carbon NBV'!#REF!</definedName>
    <definedName name="DATA10" localSheetId="7">'[15]Carbon NBV'!#REF!</definedName>
    <definedName name="DATA10">'[15]Carbon NBV'!#REF!</definedName>
    <definedName name="DATA11" localSheetId="0">'[15]Carbon NBV'!#REF!</definedName>
    <definedName name="DATA11" localSheetId="1">'[15]Carbon NBV'!#REF!</definedName>
    <definedName name="DATA11" localSheetId="6">'[15]Carbon NBV'!#REF!</definedName>
    <definedName name="DATA11" localSheetId="7">'[15]Carbon NBV'!#REF!</definedName>
    <definedName name="DATA11">'[15]Carbon NBV'!#REF!</definedName>
    <definedName name="DATA12">'[15]Carbon NBV'!$C$2:$C$7</definedName>
    <definedName name="DATA13" localSheetId="0">'[16]Intagible &amp; Leaseholds'!#REF!</definedName>
    <definedName name="DATA13" localSheetId="1">'[16]Intagible &amp; Leaseholds'!#REF!</definedName>
    <definedName name="DATA13" localSheetId="6">'[16]Intagible &amp; Leaseholds'!#REF!</definedName>
    <definedName name="DATA13" localSheetId="7">'[16]Intagible &amp; Leaseholds'!#REF!</definedName>
    <definedName name="DATA13">'[16]Intagible &amp; Leaseholds'!#REF!</definedName>
    <definedName name="DATA14" localSheetId="0">'[16]Intagible &amp; Leaseholds'!#REF!</definedName>
    <definedName name="DATA14" localSheetId="1">'[16]Intagible &amp; Leaseholds'!#REF!</definedName>
    <definedName name="DATA14" localSheetId="6">'[16]Intagible &amp; Leaseholds'!#REF!</definedName>
    <definedName name="DATA14" localSheetId="7">'[16]Intagible &amp; Leaseholds'!#REF!</definedName>
    <definedName name="DATA14">'[16]Intagible &amp; Leaseholds'!#REF!</definedName>
    <definedName name="DATA15" localSheetId="0">'[15]Carbon NBV'!#REF!</definedName>
    <definedName name="DATA15" localSheetId="1">'[15]Carbon NBV'!#REF!</definedName>
    <definedName name="DATA15" localSheetId="6">'[15]Carbon NBV'!#REF!</definedName>
    <definedName name="DATA15" localSheetId="7">'[15]Carbon NBV'!#REF!</definedName>
    <definedName name="DATA15">'[15]Carbon NBV'!#REF!</definedName>
    <definedName name="DATA16" localSheetId="0">'[15]Carbon NBV'!#REF!</definedName>
    <definedName name="DATA16" localSheetId="1">'[15]Carbon NBV'!#REF!</definedName>
    <definedName name="DATA16" localSheetId="6">'[15]Carbon NBV'!#REF!</definedName>
    <definedName name="DATA16" localSheetId="7">'[15]Carbon NBV'!#REF!</definedName>
    <definedName name="DATA16">'[15]Carbon NBV'!#REF!</definedName>
    <definedName name="DATA17" localSheetId="0">'[15]Carbon NBV'!#REF!</definedName>
    <definedName name="DATA17" localSheetId="1">'[15]Carbon NBV'!#REF!</definedName>
    <definedName name="DATA17" localSheetId="6">'[15]Carbon NBV'!#REF!</definedName>
    <definedName name="DATA17" localSheetId="7">'[15]Carbon NBV'!#REF!</definedName>
    <definedName name="DATA17">'[15]Carbon NBV'!#REF!</definedName>
    <definedName name="DATA18" localSheetId="0">'[17]390.1'!#REF!</definedName>
    <definedName name="DATA18" localSheetId="1">'[17]390.1'!#REF!</definedName>
    <definedName name="DATA18" localSheetId="6">'[17]390.1'!#REF!</definedName>
    <definedName name="DATA18" localSheetId="7">'[17]390.1'!#REF!</definedName>
    <definedName name="DATA18">'[17]390.1'!#REF!</definedName>
    <definedName name="DATA19" localSheetId="0">'[17]390.1'!#REF!</definedName>
    <definedName name="DATA19" localSheetId="1">'[17]390.1'!#REF!</definedName>
    <definedName name="DATA19" localSheetId="6">'[17]390.1'!#REF!</definedName>
    <definedName name="DATA19" localSheetId="7">'[17]390.1'!#REF!</definedName>
    <definedName name="DATA19">'[17]390.1'!#REF!</definedName>
    <definedName name="DATA2" localSheetId="0">#REF!</definedName>
    <definedName name="DATA2" localSheetId="1">#REF!</definedName>
    <definedName name="DATA2" localSheetId="6">#REF!</definedName>
    <definedName name="DATA2" localSheetId="7">#REF!</definedName>
    <definedName name="DATA2">#REF!</definedName>
    <definedName name="DATA20" localSheetId="0">'[17]390.1'!#REF!</definedName>
    <definedName name="DATA20" localSheetId="1">'[17]390.1'!#REF!</definedName>
    <definedName name="DATA20" localSheetId="6">'[17]390.1'!#REF!</definedName>
    <definedName name="DATA20" localSheetId="7">'[17]390.1'!#REF!</definedName>
    <definedName name="DATA20">'[17]390.1'!#REF!</definedName>
    <definedName name="DATA21" localSheetId="0">'[17]390.1'!#REF!</definedName>
    <definedName name="DATA21" localSheetId="1">'[17]390.1'!#REF!</definedName>
    <definedName name="DATA21" localSheetId="6">'[17]390.1'!#REF!</definedName>
    <definedName name="DATA21" localSheetId="7">'[17]390.1'!#REF!</definedName>
    <definedName name="DATA21">'[17]390.1'!#REF!</definedName>
    <definedName name="DATA22" localSheetId="0">#REF!</definedName>
    <definedName name="DATA22" localSheetId="1">#REF!</definedName>
    <definedName name="DATA22" localSheetId="6">#REF!</definedName>
    <definedName name="DATA22" localSheetId="7">#REF!</definedName>
    <definedName name="DATA22">#REF!</definedName>
    <definedName name="DATA23" localSheetId="0">'[17]390.1'!#REF!</definedName>
    <definedName name="DATA23" localSheetId="1">'[17]390.1'!#REF!</definedName>
    <definedName name="DATA23" localSheetId="6">'[17]390.1'!#REF!</definedName>
    <definedName name="DATA23" localSheetId="7">'[17]390.1'!#REF!</definedName>
    <definedName name="DATA23">'[17]390.1'!#REF!</definedName>
    <definedName name="DATA24" localSheetId="0">'[17]390.1'!#REF!</definedName>
    <definedName name="DATA24" localSheetId="1">'[17]390.1'!#REF!</definedName>
    <definedName name="DATA24" localSheetId="6">'[17]390.1'!#REF!</definedName>
    <definedName name="DATA24" localSheetId="7">'[17]390.1'!#REF!</definedName>
    <definedName name="DATA24">'[17]390.1'!#REF!</definedName>
    <definedName name="DATA3" localSheetId="0">#REF!</definedName>
    <definedName name="DATA3" localSheetId="1">#REF!</definedName>
    <definedName name="DATA3" localSheetId="6">#REF!</definedName>
    <definedName name="DATA3" localSheetId="7">#REF!</definedName>
    <definedName name="DATA3">#REF!</definedName>
    <definedName name="DATA4" localSheetId="0">#REF!</definedName>
    <definedName name="DATA4" localSheetId="1">#REF!</definedName>
    <definedName name="DATA4" localSheetId="6">#REF!</definedName>
    <definedName name="DATA4" localSheetId="7">#REF!</definedName>
    <definedName name="DATA4">#REF!</definedName>
    <definedName name="DATA5" localSheetId="0">#REF!</definedName>
    <definedName name="DATA5" localSheetId="1">#REF!</definedName>
    <definedName name="DATA5" localSheetId="6">#REF!</definedName>
    <definedName name="DATA5" localSheetId="7">#REF!</definedName>
    <definedName name="DATA5">#REF!</definedName>
    <definedName name="DATA6" localSheetId="0">#REF!</definedName>
    <definedName name="DATA6" localSheetId="1">#REF!</definedName>
    <definedName name="DATA6" localSheetId="6">#REF!</definedName>
    <definedName name="DATA6" localSheetId="7">#REF!</definedName>
    <definedName name="DATA6">#REF!</definedName>
    <definedName name="DATA7" localSheetId="0">#REF!</definedName>
    <definedName name="DATA7" localSheetId="1">#REF!</definedName>
    <definedName name="DATA7" localSheetId="6">#REF!</definedName>
    <definedName name="DATA7" localSheetId="7">#REF!</definedName>
    <definedName name="DATA7">#REF!</definedName>
    <definedName name="DATA8" localSheetId="0">'[15]Carbon NBV'!#REF!</definedName>
    <definedName name="DATA8" localSheetId="1">'[15]Carbon NBV'!#REF!</definedName>
    <definedName name="DATA8" localSheetId="6">'[15]Carbon NBV'!#REF!</definedName>
    <definedName name="DATA8" localSheetId="7">'[15]Carbon NBV'!#REF!</definedName>
    <definedName name="DATA8">'[15]Carbon NBV'!#REF!</definedName>
    <definedName name="DATA9" localSheetId="0">'[15]Carbon NBV'!#REF!</definedName>
    <definedName name="DATA9" localSheetId="1">'[15]Carbon NBV'!#REF!</definedName>
    <definedName name="DATA9" localSheetId="6">'[15]Carbon NBV'!#REF!</definedName>
    <definedName name="DATA9" localSheetId="7">'[15]Carbon NBV'!#REF!</definedName>
    <definedName name="DATA9">'[15]Carbon NBV'!#REF!</definedName>
    <definedName name="DATE" localSheetId="0">[18]Jan!#REF!</definedName>
    <definedName name="DATE" localSheetId="1">[18]Jan!#REF!</definedName>
    <definedName name="DATE" localSheetId="6">[18]Jan!#REF!</definedName>
    <definedName name="DATE" localSheetId="7">[18]Jan!#REF!</definedName>
    <definedName name="DATE">[18]Jan!#REF!</definedName>
    <definedName name="debt" localSheetId="0">[6]Utah!#REF!</definedName>
    <definedName name="debt" localSheetId="1">[6]Utah!#REF!</definedName>
    <definedName name="debt" localSheetId="6">[6]Utah!#REF!</definedName>
    <definedName name="debt" localSheetId="7">[6]Utah!#REF!</definedName>
    <definedName name="debt">[6]Utah!#REF!</definedName>
    <definedName name="debt_cost" localSheetId="0">[6]Utah!#REF!</definedName>
    <definedName name="debt_cost" localSheetId="1">[6]Utah!#REF!</definedName>
    <definedName name="debt_cost" localSheetId="6">[6]Utah!#REF!</definedName>
    <definedName name="debt_cost" localSheetId="7">[6]Utah!#REF!</definedName>
    <definedName name="debt_cost">[6]Utah!#REF!</definedName>
    <definedName name="DebtCost" localSheetId="0">#REF!</definedName>
    <definedName name="DebtCost" localSheetId="1">#REF!</definedName>
    <definedName name="DebtCost" localSheetId="6">#REF!</definedName>
    <definedName name="DebtCost" localSheetId="7">#REF!</definedName>
    <definedName name="DebtCost">#REF!</definedName>
    <definedName name="DEC" localSheetId="0">[1]Jan!#REF!</definedName>
    <definedName name="DEC" localSheetId="1">[1]Jan!#REF!</definedName>
    <definedName name="DEC" localSheetId="6">[1]Jan!#REF!</definedName>
    <definedName name="DEC" localSheetId="7">[1]Jan!#REF!</definedName>
    <definedName name="DEC">[1]Jan!#REF!</definedName>
    <definedName name="DeprAcctCheck" localSheetId="0">#REF!</definedName>
    <definedName name="DeprAcctCheck" localSheetId="1">#REF!</definedName>
    <definedName name="DeprAcctCheck" localSheetId="6">#REF!</definedName>
    <definedName name="DeprAcctCheck" localSheetId="7">#REF!</definedName>
    <definedName name="DeprAcctCheck">#REF!</definedName>
    <definedName name="DeprAdjCheck" localSheetId="0">#REF!</definedName>
    <definedName name="DeprAdjCheck" localSheetId="1">#REF!</definedName>
    <definedName name="DeprAdjCheck" localSheetId="6">#REF!</definedName>
    <definedName name="DeprAdjCheck" localSheetId="7">#REF!</definedName>
    <definedName name="DeprAdjCheck">#REF!</definedName>
    <definedName name="DEPRAdjNumber" localSheetId="0">#REF!</definedName>
    <definedName name="DEPRAdjNumber" localSheetId="1">#REF!</definedName>
    <definedName name="DEPRAdjNumber" localSheetId="6">#REF!</definedName>
    <definedName name="DEPRAdjNumber" localSheetId="7">#REF!</definedName>
    <definedName name="DEPRAdjNumber">#REF!</definedName>
    <definedName name="DeprAdjNumberPaste" localSheetId="0">#REF!</definedName>
    <definedName name="DeprAdjNumberPaste" localSheetId="1">#REF!</definedName>
    <definedName name="DeprAdjNumberPaste" localSheetId="6">#REF!</definedName>
    <definedName name="DeprAdjNumberPaste" localSheetId="7">#REF!</definedName>
    <definedName name="DeprAdjNumberPaste">#REF!</definedName>
    <definedName name="DeprAdjSortData" localSheetId="0">#REF!</definedName>
    <definedName name="DeprAdjSortData" localSheetId="1">#REF!</definedName>
    <definedName name="DeprAdjSortData" localSheetId="6">#REF!</definedName>
    <definedName name="DeprAdjSortData" localSheetId="7">#REF!</definedName>
    <definedName name="DeprAdjSortData">#REF!</definedName>
    <definedName name="DeprAdjSortOrder" localSheetId="0">#REF!</definedName>
    <definedName name="DeprAdjSortOrder" localSheetId="1">#REF!</definedName>
    <definedName name="DeprAdjSortOrder" localSheetId="6">#REF!</definedName>
    <definedName name="DeprAdjSortOrder" localSheetId="7">#REF!</definedName>
    <definedName name="DeprAdjSortOrder">#REF!</definedName>
    <definedName name="DeprateTransmissionJune2013">[12]TransmissionJune2013!$A$1:$S$11</definedName>
    <definedName name="DeprFactorCheck" localSheetId="0">#REF!</definedName>
    <definedName name="DeprFactorCheck" localSheetId="1">#REF!</definedName>
    <definedName name="DeprFactorCheck" localSheetId="6">#REF!</definedName>
    <definedName name="DeprFactorCheck" localSheetId="7">#REF!</definedName>
    <definedName name="DeprFactorCheck">#REF!</definedName>
    <definedName name="DeprNumberSort" localSheetId="0">#REF!</definedName>
    <definedName name="DeprNumberSort" localSheetId="1">#REF!</definedName>
    <definedName name="DeprNumberSort" localSheetId="6">#REF!</definedName>
    <definedName name="DeprNumberSort" localSheetId="7">#REF!</definedName>
    <definedName name="DeprNumberSort">#REF!</definedName>
    <definedName name="DeprTypeCheck" localSheetId="0">#REF!</definedName>
    <definedName name="DeprTypeCheck" localSheetId="1">#REF!</definedName>
    <definedName name="DeprTypeCheck" localSheetId="6">#REF!</definedName>
    <definedName name="DeprTypeCheck" localSheetId="7">#REF!</definedName>
    <definedName name="DeprTypeCheck">#REF!</definedName>
    <definedName name="DispatchSum">"GRID Thermal Generation!R2C1:R4C2"</definedName>
    <definedName name="EffectiveTaxRate" localSheetId="0">#REF!</definedName>
    <definedName name="EffectiveTaxRate" localSheetId="1">#REF!</definedName>
    <definedName name="EffectiveTaxRate" localSheetId="6">#REF!</definedName>
    <definedName name="EffectiveTaxRate" localSheetId="7">#REF!</definedName>
    <definedName name="EffectiveTaxRate">#REF!</definedName>
    <definedName name="EmbeddedCapCost" localSheetId="0">#REF!</definedName>
    <definedName name="EmbeddedCapCost" localSheetId="1">#REF!</definedName>
    <definedName name="EmbeddedCapCost" localSheetId="6">#REF!</definedName>
    <definedName name="EmbeddedCapCost" localSheetId="7">#REF!</definedName>
    <definedName name="EmbeddedCapCost">#REF!</definedName>
    <definedName name="ExchangeMWh" localSheetId="0">#REF!</definedName>
    <definedName name="ExchangeMWh" localSheetId="1">#REF!</definedName>
    <definedName name="ExchangeMWh" localSheetId="6">#REF!</definedName>
    <definedName name="ExchangeMWh" localSheetId="7">#REF!</definedName>
    <definedName name="ExchangeMWh">#REF!</definedName>
    <definedName name="FactorMethod">[5]Variables!$AB$2</definedName>
    <definedName name="FactorType">[7]Variables!$AK$2:$AL$12</definedName>
    <definedName name="FEB" localSheetId="0">[1]Jan!#REF!</definedName>
    <definedName name="FEB" localSheetId="1">[1]Jan!#REF!</definedName>
    <definedName name="FEB" localSheetId="6">[1]Jan!#REF!</definedName>
    <definedName name="FEB" localSheetId="7">[1]Jan!#REF!</definedName>
    <definedName name="FEB">[1]Jan!#REF!</definedName>
    <definedName name="FedTax" localSheetId="0">[6]Utah!#REF!</definedName>
    <definedName name="FedTax" localSheetId="1">[6]Utah!#REF!</definedName>
    <definedName name="FedTax" localSheetId="6">[6]Utah!#REF!</definedName>
    <definedName name="FedTax" localSheetId="7">[6]Utah!#REF!</definedName>
    <definedName name="FedTax">[6]Utah!#REF!</definedName>
    <definedName name="FIT" localSheetId="0">#REF!</definedName>
    <definedName name="FIT" localSheetId="1">#REF!</definedName>
    <definedName name="FIT" localSheetId="6">#REF!</definedName>
    <definedName name="FIT" localSheetId="7">#REF!</definedName>
    <definedName name="FIT">#REF!</definedName>
    <definedName name="FranchiseTax" localSheetId="0">#REF!</definedName>
    <definedName name="FranchiseTax" localSheetId="1">#REF!</definedName>
    <definedName name="FranchiseTax" localSheetId="6">#REF!</definedName>
    <definedName name="FranchiseTax" localSheetId="7">#REF!</definedName>
    <definedName name="FranchiseTax">#REF!</definedName>
    <definedName name="GWI_Annualized" localSheetId="0">#REF!</definedName>
    <definedName name="GWI_Annualized" localSheetId="1">#REF!</definedName>
    <definedName name="GWI_Annualized" localSheetId="6">#REF!</definedName>
    <definedName name="GWI_Annualized" localSheetId="7">#REF!</definedName>
    <definedName name="GWI_Annualized">#REF!</definedName>
    <definedName name="GWI_Proforma" localSheetId="0">#REF!</definedName>
    <definedName name="GWI_Proforma" localSheetId="1">#REF!</definedName>
    <definedName name="GWI_Proforma" localSheetId="6">#REF!</definedName>
    <definedName name="GWI_Proforma" localSheetId="7">#REF!</definedName>
    <definedName name="GWI_Proforma">#REF!</definedName>
    <definedName name="High_Plan" localSheetId="0">#REF!</definedName>
    <definedName name="High_Plan" localSheetId="1">#REF!</definedName>
    <definedName name="High_Plan" localSheetId="6">#REF!</definedName>
    <definedName name="High_Plan" localSheetId="7">#REF!</definedName>
    <definedName name="High_Plan">#REF!</definedName>
    <definedName name="IDAHOSHR" localSheetId="0">#REF!</definedName>
    <definedName name="IDAHOSHR" localSheetId="1">#REF!</definedName>
    <definedName name="IDAHOSHR" localSheetId="6">#REF!</definedName>
    <definedName name="IDAHOSHR" localSheetId="7">#REF!</definedName>
    <definedName name="IDAHOSHR">#REF!</definedName>
    <definedName name="IDAllocMethod" localSheetId="0">#REF!</definedName>
    <definedName name="IDAllocMethod" localSheetId="1">#REF!</definedName>
    <definedName name="IDAllocMethod" localSheetId="6">#REF!</definedName>
    <definedName name="IDAllocMethod" localSheetId="7">#REF!</definedName>
    <definedName name="IDAllocMethod">#REF!</definedName>
    <definedName name="IDRateBase" localSheetId="0">#REF!</definedName>
    <definedName name="IDRateBase" localSheetId="1">#REF!</definedName>
    <definedName name="IDRateBase" localSheetId="6">#REF!</definedName>
    <definedName name="IDRateBase" localSheetId="7">#REF!</definedName>
    <definedName name="IDRateBase">#REF!</definedName>
    <definedName name="JAN" localSheetId="0">[1]Jan!#REF!</definedName>
    <definedName name="JAN" localSheetId="1">[1]Jan!#REF!</definedName>
    <definedName name="JAN" localSheetId="6">[1]Jan!#REF!</definedName>
    <definedName name="JAN" localSheetId="7">[1]Jan!#REF!</definedName>
    <definedName name="JAN">[1]Jan!#REF!</definedName>
    <definedName name="JETSET" localSheetId="0">'[11]Other States WZAMRT98'!#REF!</definedName>
    <definedName name="JETSET" localSheetId="1">'[11]Other States WZAMRT98'!#REF!</definedName>
    <definedName name="JETSET" localSheetId="6">'[11]Other States WZAMRT98'!#REF!</definedName>
    <definedName name="JETSET" localSheetId="7">'[11]Other States WZAMRT98'!#REF!</definedName>
    <definedName name="JETSET">'[11]Other States WZAMRT98'!#REF!</definedName>
    <definedName name="JUL" localSheetId="0">[1]Jan!#REF!</definedName>
    <definedName name="JUL" localSheetId="1">[1]Jan!#REF!</definedName>
    <definedName name="JUL" localSheetId="6">[1]Jan!#REF!</definedName>
    <definedName name="JUL" localSheetId="7">[1]Jan!#REF!</definedName>
    <definedName name="JUL">[1]Jan!#REF!</definedName>
    <definedName name="JUN" localSheetId="0">[1]Jan!#REF!</definedName>
    <definedName name="JUN" localSheetId="1">[1]Jan!#REF!</definedName>
    <definedName name="JUN" localSheetId="6">[1]Jan!#REF!</definedName>
    <definedName name="JUN" localSheetId="7">[1]Jan!#REF!</definedName>
    <definedName name="JUN">[1]Jan!#REF!</definedName>
    <definedName name="Jurisdiction">[7]Variables!$AK$15</definedName>
    <definedName name="JurisNumber">[7]Variables!$AL$15</definedName>
    <definedName name="JurisTitle" localSheetId="0">#REF!</definedName>
    <definedName name="JurisTitle" localSheetId="1">#REF!</definedName>
    <definedName name="JurisTitle" localSheetId="6">#REF!</definedName>
    <definedName name="JurisTitle" localSheetId="7">#REF!</definedName>
    <definedName name="JurisTitle">#REF!</definedName>
    <definedName name="JVENTRY" localSheetId="0">#REF!</definedName>
    <definedName name="JVENTRY" localSheetId="1">#REF!</definedName>
    <definedName name="JVENTRY" localSheetId="6">#REF!</definedName>
    <definedName name="JVENTRY" localSheetId="7">#REF!</definedName>
    <definedName name="JVENTRY">#REF!</definedName>
    <definedName name="Keep" localSheetId="8"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localSheetId="9" hidden="1">{"PRINT",#N/A,TRUE,"APPA";"PRINT",#N/A,TRUE,"APS";"PRINT",#N/A,TRUE,"BHPL";"PRINT",#N/A,TRUE,"BHPL2";"PRINT",#N/A,TRUE,"CDWR";"PRINT",#N/A,TRUE,"EWEB";"PRINT",#N/A,TRUE,"LADWP";"PRINT",#N/A,TRUE,"NEVBASE"}</definedName>
    <definedName name="Keep" localSheetId="1" hidden="1">{"PRINT",#N/A,TRUE,"APPA";"PRINT",#N/A,TRUE,"APS";"PRINT",#N/A,TRUE,"BHPL";"PRINT",#N/A,TRUE,"BHPL2";"PRINT",#N/A,TRUE,"CDWR";"PRINT",#N/A,TRUE,"EWEB";"PRINT",#N/A,TRUE,"LADWP";"PRINT",#N/A,TRUE,"NEVBASE"}</definedName>
    <definedName name="Keep" localSheetId="6" hidden="1">{"PRINT",#N/A,TRUE,"APPA";"PRINT",#N/A,TRUE,"APS";"PRINT",#N/A,TRUE,"BHPL";"PRINT",#N/A,TRUE,"BHPL2";"PRINT",#N/A,TRUE,"CDWR";"PRINT",#N/A,TRUE,"EWEB";"PRINT",#N/A,TRUE,"LADWP";"PRINT",#N/A,TRUE,"NEVBASE"}</definedName>
    <definedName name="Keep" localSheetId="7"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localSheetId="9" hidden="1">{"PRINT",#N/A,TRUE,"APPA";"PRINT",#N/A,TRUE,"APS";"PRINT",#N/A,TRUE,"BHPL";"PRINT",#N/A,TRUE,"BHPL2";"PRINT",#N/A,TRUE,"CDWR";"PRINT",#N/A,TRUE,"EWEB";"PRINT",#N/A,TRUE,"LADWP";"PRINT",#N/A,TRUE,"NEVBASE"}</definedName>
    <definedName name="keep2" localSheetId="1" hidden="1">{"PRINT",#N/A,TRUE,"APPA";"PRINT",#N/A,TRUE,"APS";"PRINT",#N/A,TRUE,"BHPL";"PRINT",#N/A,TRUE,"BHPL2";"PRINT",#N/A,TRUE,"CDWR";"PRINT",#N/A,TRUE,"EWEB";"PRINT",#N/A,TRUE,"LADWP";"PRINT",#N/A,TRUE,"NEVBASE"}</definedName>
    <definedName name="keep2" localSheetId="6" hidden="1">{"PRINT",#N/A,TRUE,"APPA";"PRINT",#N/A,TRUE,"APS";"PRINT",#N/A,TRUE,"BHPL";"PRINT",#N/A,TRUE,"BHPL2";"PRINT",#N/A,TRUE,"CDWR";"PRINT",#N/A,TRUE,"EWEB";"PRINT",#N/A,TRUE,"LADWP";"PRINT",#N/A,TRUE,"NEVBASE"}</definedName>
    <definedName name="keep2" localSheetId="7"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ast_Actual_Year">[19]Variables!$B$7</definedName>
    <definedName name="LastCell" localSheetId="0">[9]Variance!#REF!</definedName>
    <definedName name="LastCell" localSheetId="1">[9]Variance!#REF!</definedName>
    <definedName name="LastCell" localSheetId="6">[9]Variance!#REF!</definedName>
    <definedName name="LastCell" localSheetId="7">[9]Variance!#REF!</definedName>
    <definedName name="LastCell">[9]Variance!#REF!</definedName>
    <definedName name="Low_Plan" localSheetId="0">#REF!</definedName>
    <definedName name="Low_Plan" localSheetId="1">#REF!</definedName>
    <definedName name="Low_Plan" localSheetId="6">#REF!</definedName>
    <definedName name="Low_Plan" localSheetId="7">#REF!</definedName>
    <definedName name="Low_Plan">#REF!</definedName>
    <definedName name="MAR" localSheetId="0">[1]Jan!#REF!</definedName>
    <definedName name="MAR" localSheetId="1">[1]Jan!#REF!</definedName>
    <definedName name="MAR" localSheetId="6">[1]Jan!#REF!</definedName>
    <definedName name="MAR" localSheetId="7">[1]Jan!#REF!</definedName>
    <definedName name="MAR">[1]Jan!#REF!</definedName>
    <definedName name="MAY" localSheetId="0">[1]Jan!#REF!</definedName>
    <definedName name="MAY" localSheetId="1">[1]Jan!#REF!</definedName>
    <definedName name="MAY" localSheetId="6">[1]Jan!#REF!</definedName>
    <definedName name="MAY" localSheetId="7">[1]Jan!#REF!</definedName>
    <definedName name="MAY">[1]Jan!#REF!</definedName>
    <definedName name="MD_High1">'[9]Master Data'!$A$2</definedName>
    <definedName name="MD_Low1">'[9]Master Data'!$D$28</definedName>
    <definedName name="MEN" localSheetId="0">[1]Jan!#REF!</definedName>
    <definedName name="MEN" localSheetId="1">[1]Jan!#REF!</definedName>
    <definedName name="MEN" localSheetId="6">[1]Jan!#REF!</definedName>
    <definedName name="MEN" localSheetId="7">[1]Jan!#REF!</definedName>
    <definedName name="MEN">[1]Jan!#REF!</definedName>
    <definedName name="Mill" localSheetId="0">#REF!</definedName>
    <definedName name="Mill" localSheetId="1">#REF!</definedName>
    <definedName name="Mill" localSheetId="6">#REF!</definedName>
    <definedName name="Mill" localSheetId="7">#REF!</definedName>
    <definedName name="Mill">#REF!</definedName>
    <definedName name="Misc1AcctCheck" localSheetId="0">#REF!</definedName>
    <definedName name="Misc1AcctCheck" localSheetId="1">#REF!</definedName>
    <definedName name="Misc1AcctCheck" localSheetId="6">#REF!</definedName>
    <definedName name="Misc1AcctCheck" localSheetId="7">#REF!</definedName>
    <definedName name="Misc1AcctCheck">#REF!</definedName>
    <definedName name="Misc1Adjcheck" localSheetId="0">#REF!</definedName>
    <definedName name="Misc1Adjcheck" localSheetId="1">#REF!</definedName>
    <definedName name="Misc1Adjcheck" localSheetId="6">#REF!</definedName>
    <definedName name="Misc1Adjcheck" localSheetId="7">#REF!</definedName>
    <definedName name="Misc1Adjcheck">#REF!</definedName>
    <definedName name="MISC1AdjNumber" localSheetId="0">#REF!</definedName>
    <definedName name="MISC1AdjNumber" localSheetId="1">#REF!</definedName>
    <definedName name="MISC1AdjNumber" localSheetId="6">#REF!</definedName>
    <definedName name="MISC1AdjNumber" localSheetId="7">#REF!</definedName>
    <definedName name="MISC1AdjNumber">#REF!</definedName>
    <definedName name="MISC1AdjNumberPaste" localSheetId="0">#REF!</definedName>
    <definedName name="MISC1AdjNumberPaste" localSheetId="1">#REF!</definedName>
    <definedName name="MISC1AdjNumberPaste" localSheetId="6">#REF!</definedName>
    <definedName name="MISC1AdjNumberPaste" localSheetId="7">#REF!</definedName>
    <definedName name="MISC1AdjNumberPaste">#REF!</definedName>
    <definedName name="MISC1AdjSortData" localSheetId="0">#REF!</definedName>
    <definedName name="MISC1AdjSortData" localSheetId="1">#REF!</definedName>
    <definedName name="MISC1AdjSortData" localSheetId="6">#REF!</definedName>
    <definedName name="MISC1AdjSortData" localSheetId="7">#REF!</definedName>
    <definedName name="MISC1AdjSortData">#REF!</definedName>
    <definedName name="MISC1AdjSortOrder" localSheetId="0">#REF!</definedName>
    <definedName name="MISC1AdjSortOrder" localSheetId="1">#REF!</definedName>
    <definedName name="MISC1AdjSortOrder" localSheetId="6">#REF!</definedName>
    <definedName name="MISC1AdjSortOrder" localSheetId="7">#REF!</definedName>
    <definedName name="MISC1AdjSortOrder">#REF!</definedName>
    <definedName name="Misc1FactorCheck" localSheetId="0">#REF!</definedName>
    <definedName name="Misc1FactorCheck" localSheetId="1">#REF!</definedName>
    <definedName name="Misc1FactorCheck" localSheetId="6">#REF!</definedName>
    <definedName name="Misc1FactorCheck" localSheetId="7">#REF!</definedName>
    <definedName name="Misc1FactorCheck">#REF!</definedName>
    <definedName name="MISC1NumberSort" localSheetId="0">#REF!</definedName>
    <definedName name="MISC1NumberSort" localSheetId="1">#REF!</definedName>
    <definedName name="MISC1NumberSort" localSheetId="6">#REF!</definedName>
    <definedName name="MISC1NumberSort" localSheetId="7">#REF!</definedName>
    <definedName name="MISC1NumberSort">#REF!</definedName>
    <definedName name="Misc1TypeCheck" localSheetId="0">#REF!</definedName>
    <definedName name="Misc1TypeCheck" localSheetId="1">#REF!</definedName>
    <definedName name="Misc1TypeCheck" localSheetId="6">#REF!</definedName>
    <definedName name="Misc1TypeCheck" localSheetId="7">#REF!</definedName>
    <definedName name="Misc1TypeCheck">#REF!</definedName>
    <definedName name="Misc2AcctCheck" localSheetId="0">#REF!</definedName>
    <definedName name="Misc2AcctCheck" localSheetId="1">#REF!</definedName>
    <definedName name="Misc2AcctCheck" localSheetId="6">#REF!</definedName>
    <definedName name="Misc2AcctCheck" localSheetId="7">#REF!</definedName>
    <definedName name="Misc2AcctCheck">#REF!</definedName>
    <definedName name="Misc2AdjCheck" localSheetId="0">#REF!</definedName>
    <definedName name="Misc2AdjCheck" localSheetId="1">#REF!</definedName>
    <definedName name="Misc2AdjCheck" localSheetId="6">#REF!</definedName>
    <definedName name="Misc2AdjCheck" localSheetId="7">#REF!</definedName>
    <definedName name="Misc2AdjCheck">#REF!</definedName>
    <definedName name="MISC2AdjNumber" localSheetId="0">#REF!</definedName>
    <definedName name="MISC2AdjNumber" localSheetId="1">#REF!</definedName>
    <definedName name="MISC2AdjNumber" localSheetId="6">#REF!</definedName>
    <definedName name="MISC2AdjNumber" localSheetId="7">#REF!</definedName>
    <definedName name="MISC2AdjNumber">#REF!</definedName>
    <definedName name="MISC2AdjNumberPaste" localSheetId="0">#REF!</definedName>
    <definedName name="MISC2AdjNumberPaste" localSheetId="1">#REF!</definedName>
    <definedName name="MISC2AdjNumberPaste" localSheetId="6">#REF!</definedName>
    <definedName name="MISC2AdjNumberPaste" localSheetId="7">#REF!</definedName>
    <definedName name="MISC2AdjNumberPaste">#REF!</definedName>
    <definedName name="MISC2AdjSortData" localSheetId="0">#REF!</definedName>
    <definedName name="MISC2AdjSortData" localSheetId="1">#REF!</definedName>
    <definedName name="MISC2AdjSortData" localSheetId="6">#REF!</definedName>
    <definedName name="MISC2AdjSortData" localSheetId="7">#REF!</definedName>
    <definedName name="MISC2AdjSortData">#REF!</definedName>
    <definedName name="MISC2AdjSortOrder" localSheetId="0">#REF!</definedName>
    <definedName name="MISC2AdjSortOrder" localSheetId="1">#REF!</definedName>
    <definedName name="MISC2AdjSortOrder" localSheetId="6">#REF!</definedName>
    <definedName name="MISC2AdjSortOrder" localSheetId="7">#REF!</definedName>
    <definedName name="MISC2AdjSortOrder">#REF!</definedName>
    <definedName name="Misc2FactorCheck" localSheetId="0">#REF!</definedName>
    <definedName name="Misc2FactorCheck" localSheetId="1">#REF!</definedName>
    <definedName name="Misc2FactorCheck" localSheetId="6">#REF!</definedName>
    <definedName name="Misc2FactorCheck" localSheetId="7">#REF!</definedName>
    <definedName name="Misc2FactorCheck">#REF!</definedName>
    <definedName name="MISC2NumberSort" localSheetId="0">#REF!</definedName>
    <definedName name="MISC2NumberSort" localSheetId="1">#REF!</definedName>
    <definedName name="MISC2NumberSort" localSheetId="6">#REF!</definedName>
    <definedName name="MISC2NumberSort" localSheetId="7">#REF!</definedName>
    <definedName name="MISC2NumberSort">#REF!</definedName>
    <definedName name="Misc2TypeCheck" localSheetId="0">#REF!</definedName>
    <definedName name="Misc2TypeCheck" localSheetId="1">#REF!</definedName>
    <definedName name="Misc2TypeCheck" localSheetId="6">#REF!</definedName>
    <definedName name="Misc2TypeCheck" localSheetId="7">#REF!</definedName>
    <definedName name="Misc2TypeCheck">#REF!</definedName>
    <definedName name="MMBtu" localSheetId="0">#REF!</definedName>
    <definedName name="MMBtu" localSheetId="1">#REF!</definedName>
    <definedName name="MMBtu" localSheetId="6">#REF!</definedName>
    <definedName name="MMBtu" localSheetId="7">#REF!</definedName>
    <definedName name="MMBtu">#REF!</definedName>
    <definedName name="monthlist">'[20]DSM Output'!$AL$1:$AM$12</definedName>
    <definedName name="monthtotals">'[20]DSM Output'!$M$38:$X$38</definedName>
    <definedName name="MSPAverageInput" localSheetId="0">[5]Inputs!#REF!</definedName>
    <definedName name="MSPAverageInput" localSheetId="1">[5]Inputs!#REF!</definedName>
    <definedName name="MSPAverageInput" localSheetId="6">[5]Inputs!#REF!</definedName>
    <definedName name="MSPAverageInput" localSheetId="7">[5]Inputs!#REF!</definedName>
    <definedName name="MSPAverageInput">[5]Inputs!#REF!</definedName>
    <definedName name="MSPYearEndInput" localSheetId="0">[5]Inputs!#REF!</definedName>
    <definedName name="MSPYearEndInput" localSheetId="1">[5]Inputs!#REF!</definedName>
    <definedName name="MSPYearEndInput" localSheetId="6">[5]Inputs!#REF!</definedName>
    <definedName name="MSPYearEndInput" localSheetId="7">[5]Inputs!#REF!</definedName>
    <definedName name="MSPYearEndInput">[5]Inputs!#REF!</definedName>
    <definedName name="MTAllocMethod" localSheetId="0">#REF!</definedName>
    <definedName name="MTAllocMethod" localSheetId="1">#REF!</definedName>
    <definedName name="MTAllocMethod" localSheetId="6">#REF!</definedName>
    <definedName name="MTAllocMethod" localSheetId="7">#REF!</definedName>
    <definedName name="MTAllocMethod">#REF!</definedName>
    <definedName name="MTRateBase" localSheetId="0">#REF!</definedName>
    <definedName name="MTRateBase" localSheetId="1">#REF!</definedName>
    <definedName name="MTRateBase" localSheetId="6">#REF!</definedName>
    <definedName name="MTRateBase" localSheetId="7">#REF!</definedName>
    <definedName name="MTRateBase">#REF!</definedName>
    <definedName name="MWh" localSheetId="0">#REF!</definedName>
    <definedName name="MWh" localSheetId="1">#REF!</definedName>
    <definedName name="MWh" localSheetId="6">#REF!</definedName>
    <definedName name="MWh" localSheetId="7">#REF!</definedName>
    <definedName name="MWh">#REF!</definedName>
    <definedName name="NameAverageFuelCost" localSheetId="0">#REF!</definedName>
    <definedName name="NameAverageFuelCost" localSheetId="1">#REF!</definedName>
    <definedName name="NameAverageFuelCost" localSheetId="6">#REF!</definedName>
    <definedName name="NameAverageFuelCost" localSheetId="7">#REF!</definedName>
    <definedName name="NameAverageFuelCost">#REF!</definedName>
    <definedName name="NameCost" localSheetId="0">#REF!</definedName>
    <definedName name="NameCost" localSheetId="1">#REF!</definedName>
    <definedName name="NameCost" localSheetId="6">#REF!</definedName>
    <definedName name="NameCost" localSheetId="7">#REF!</definedName>
    <definedName name="NameCost">#REF!</definedName>
    <definedName name="NameMill" localSheetId="0">#REF!</definedName>
    <definedName name="NameMill" localSheetId="1">#REF!</definedName>
    <definedName name="NameMill" localSheetId="6">#REF!</definedName>
    <definedName name="NameMill" localSheetId="7">#REF!</definedName>
    <definedName name="NameMill">#REF!</definedName>
    <definedName name="NameMMBtu" localSheetId="0">#REF!</definedName>
    <definedName name="NameMMBtu" localSheetId="1">#REF!</definedName>
    <definedName name="NameMMBtu" localSheetId="6">#REF!</definedName>
    <definedName name="NameMMBtu" localSheetId="7">#REF!</definedName>
    <definedName name="NameMMBtu">#REF!</definedName>
    <definedName name="NameMWh" localSheetId="0">#REF!</definedName>
    <definedName name="NameMWh" localSheetId="1">#REF!</definedName>
    <definedName name="NameMWh" localSheetId="6">#REF!</definedName>
    <definedName name="NameMWh" localSheetId="7">#REF!</definedName>
    <definedName name="NameMWh">#REF!</definedName>
    <definedName name="NamePeak" localSheetId="0">#REF!</definedName>
    <definedName name="NamePeak" localSheetId="1">#REF!</definedName>
    <definedName name="NamePeak" localSheetId="6">#REF!</definedName>
    <definedName name="NamePeak" localSheetId="7">#REF!</definedName>
    <definedName name="NamePeak">#REF!</definedName>
    <definedName name="NetToGross" localSheetId="0">#REF!</definedName>
    <definedName name="NetToGross" localSheetId="1">#REF!</definedName>
    <definedName name="NetToGross" localSheetId="6">#REF!</definedName>
    <definedName name="NetToGross" localSheetId="7">#REF!</definedName>
    <definedName name="NetToGross">#REF!</definedName>
    <definedName name="NEWMO1" localSheetId="0">[1]Jan!#REF!</definedName>
    <definedName name="NEWMO1" localSheetId="1">[1]Jan!#REF!</definedName>
    <definedName name="NEWMO1" localSheetId="6">[1]Jan!#REF!</definedName>
    <definedName name="NEWMO1" localSheetId="7">[1]Jan!#REF!</definedName>
    <definedName name="NEWMO1">[1]Jan!#REF!</definedName>
    <definedName name="NEWMO2" localSheetId="0">[1]Jan!#REF!</definedName>
    <definedName name="NEWMO2" localSheetId="1">[1]Jan!#REF!</definedName>
    <definedName name="NEWMO2" localSheetId="6">[1]Jan!#REF!</definedName>
    <definedName name="NEWMO2" localSheetId="7">[1]Jan!#REF!</definedName>
    <definedName name="NEWMO2">[1]Jan!#REF!</definedName>
    <definedName name="NEWMONTH" localSheetId="0">[1]Jan!#REF!</definedName>
    <definedName name="NEWMONTH" localSheetId="1">[1]Jan!#REF!</definedName>
    <definedName name="NEWMONTH" localSheetId="6">[1]Jan!#REF!</definedName>
    <definedName name="NEWMONTH" localSheetId="7">[1]Jan!#REF!</definedName>
    <definedName name="NEWMONTH">[1]Jan!#REF!</definedName>
    <definedName name="NormalizedFedTaxExp" localSheetId="0">[6]Utah!#REF!</definedName>
    <definedName name="NormalizedFedTaxExp" localSheetId="1">[6]Utah!#REF!</definedName>
    <definedName name="NormalizedFedTaxExp" localSheetId="6">[6]Utah!#REF!</definedName>
    <definedName name="NormalizedFedTaxExp" localSheetId="7">[6]Utah!#REF!</definedName>
    <definedName name="NormalizedFedTaxExp">[6]Utah!#REF!</definedName>
    <definedName name="NormalizedOMExp" localSheetId="0">[6]Utah!#REF!</definedName>
    <definedName name="NormalizedOMExp" localSheetId="1">[6]Utah!#REF!</definedName>
    <definedName name="NormalizedOMExp" localSheetId="6">[6]Utah!#REF!</definedName>
    <definedName name="NormalizedOMExp" localSheetId="7">[6]Utah!#REF!</definedName>
    <definedName name="NormalizedOMExp">[6]Utah!#REF!</definedName>
    <definedName name="NormalizedState" localSheetId="0">[6]Utah!#REF!</definedName>
    <definedName name="NormalizedState" localSheetId="1">[6]Utah!#REF!</definedName>
    <definedName name="NormalizedState" localSheetId="6">[6]Utah!#REF!</definedName>
    <definedName name="NormalizedState" localSheetId="7">[6]Utah!#REF!</definedName>
    <definedName name="NormalizedState">[6]Utah!#REF!</definedName>
    <definedName name="NormalizedStateTaxExp" localSheetId="0">[6]Utah!#REF!</definedName>
    <definedName name="NormalizedStateTaxExp" localSheetId="1">[6]Utah!#REF!</definedName>
    <definedName name="NormalizedStateTaxExp" localSheetId="6">[6]Utah!#REF!</definedName>
    <definedName name="NormalizedStateTaxExp" localSheetId="7">[6]Utah!#REF!</definedName>
    <definedName name="NormalizedStateTaxExp">[6]Utah!#REF!</definedName>
    <definedName name="NormalizedTOIExp" localSheetId="0">[6]Utah!#REF!</definedName>
    <definedName name="NormalizedTOIExp" localSheetId="1">[6]Utah!#REF!</definedName>
    <definedName name="NormalizedTOIExp" localSheetId="6">[6]Utah!#REF!</definedName>
    <definedName name="NormalizedTOIExp" localSheetId="7">[6]Utah!#REF!</definedName>
    <definedName name="NormalizedTOIExp">[6]Utah!#REF!</definedName>
    <definedName name="NOV" localSheetId="0">[1]Jan!#REF!</definedName>
    <definedName name="NOV" localSheetId="1">[1]Jan!#REF!</definedName>
    <definedName name="NOV" localSheetId="6">[1]Jan!#REF!</definedName>
    <definedName name="NOV" localSheetId="7">[1]Jan!#REF!</definedName>
    <definedName name="NOV">[1]Jan!#REF!</definedName>
    <definedName name="NPCAcctCheck" localSheetId="0">#REF!</definedName>
    <definedName name="NPCAcctCheck" localSheetId="1">#REF!</definedName>
    <definedName name="NPCAcctCheck" localSheetId="6">#REF!</definedName>
    <definedName name="NPCAcctCheck" localSheetId="7">#REF!</definedName>
    <definedName name="NPCAcctCheck">#REF!</definedName>
    <definedName name="NPCAdjcheck" localSheetId="0">#REF!</definedName>
    <definedName name="NPCAdjcheck" localSheetId="1">#REF!</definedName>
    <definedName name="NPCAdjcheck" localSheetId="6">#REF!</definedName>
    <definedName name="NPCAdjcheck" localSheetId="7">#REF!</definedName>
    <definedName name="NPCAdjcheck">#REF!</definedName>
    <definedName name="NPCAdjNumber" localSheetId="0">#REF!</definedName>
    <definedName name="NPCAdjNumber" localSheetId="1">#REF!</definedName>
    <definedName name="NPCAdjNumber" localSheetId="6">#REF!</definedName>
    <definedName name="NPCAdjNumber" localSheetId="7">#REF!</definedName>
    <definedName name="NPCAdjNumber">#REF!</definedName>
    <definedName name="NPCAdjNumberPaste" localSheetId="0">#REF!</definedName>
    <definedName name="NPCAdjNumberPaste" localSheetId="1">#REF!</definedName>
    <definedName name="NPCAdjNumberPaste" localSheetId="6">#REF!</definedName>
    <definedName name="NPCAdjNumberPaste" localSheetId="7">#REF!</definedName>
    <definedName name="NPCAdjNumberPaste">#REF!</definedName>
    <definedName name="NPCAdjSortData" localSheetId="0">#REF!</definedName>
    <definedName name="NPCAdjSortData" localSheetId="1">#REF!</definedName>
    <definedName name="NPCAdjSortData" localSheetId="6">#REF!</definedName>
    <definedName name="NPCAdjSortData" localSheetId="7">#REF!</definedName>
    <definedName name="NPCAdjSortData">#REF!</definedName>
    <definedName name="NPCAdjSortOrder" localSheetId="0">#REF!</definedName>
    <definedName name="NPCAdjSortOrder" localSheetId="1">#REF!</definedName>
    <definedName name="NPCAdjSortOrder" localSheetId="6">#REF!</definedName>
    <definedName name="NPCAdjSortOrder" localSheetId="7">#REF!</definedName>
    <definedName name="NPCAdjSortOrder">#REF!</definedName>
    <definedName name="NPCFactorCheck" localSheetId="0">#REF!</definedName>
    <definedName name="NPCFactorCheck" localSheetId="1">#REF!</definedName>
    <definedName name="NPCFactorCheck" localSheetId="6">#REF!</definedName>
    <definedName name="NPCFactorCheck" localSheetId="7">#REF!</definedName>
    <definedName name="NPCFactorCheck">#REF!</definedName>
    <definedName name="NPCNumberSort" localSheetId="0">#REF!</definedName>
    <definedName name="NPCNumberSort" localSheetId="1">#REF!</definedName>
    <definedName name="NPCNumberSort" localSheetId="6">#REF!</definedName>
    <definedName name="NPCNumberSort" localSheetId="7">#REF!</definedName>
    <definedName name="NPCNumberSort">#REF!</definedName>
    <definedName name="NPCTypeCheck" localSheetId="0">#REF!</definedName>
    <definedName name="NPCTypeCheck" localSheetId="1">#REF!</definedName>
    <definedName name="NPCTypeCheck" localSheetId="6">#REF!</definedName>
    <definedName name="NPCTypeCheck" localSheetId="7">#REF!</definedName>
    <definedName name="NPCTypeCheck">#REF!</definedName>
    <definedName name="O_MLIST" localSheetId="0">#REF!</definedName>
    <definedName name="O_MLIST" localSheetId="1">#REF!</definedName>
    <definedName name="O_MLIST" localSheetId="6">#REF!</definedName>
    <definedName name="O_MLIST" localSheetId="7">#REF!</definedName>
    <definedName name="O_MLIST">#REF!</definedName>
    <definedName name="OCT" localSheetId="0">[1]Jan!#REF!</definedName>
    <definedName name="OCT" localSheetId="1">[1]Jan!#REF!</definedName>
    <definedName name="OCT" localSheetId="6">[1]Jan!#REF!</definedName>
    <definedName name="OCT" localSheetId="7">[1]Jan!#REF!</definedName>
    <definedName name="OCT">[1]Jan!#REF!</definedName>
    <definedName name="OMAcctCheck" localSheetId="0">#REF!</definedName>
    <definedName name="OMAcctCheck" localSheetId="1">#REF!</definedName>
    <definedName name="OMAcctCheck" localSheetId="6">#REF!</definedName>
    <definedName name="OMAcctCheck" localSheetId="7">#REF!</definedName>
    <definedName name="OMAcctCheck">#REF!</definedName>
    <definedName name="OMAdjCheck" localSheetId="0">#REF!</definedName>
    <definedName name="OMAdjCheck" localSheetId="1">#REF!</definedName>
    <definedName name="OMAdjCheck" localSheetId="6">#REF!</definedName>
    <definedName name="OMAdjCheck" localSheetId="7">#REF!</definedName>
    <definedName name="OMAdjCheck">#REF!</definedName>
    <definedName name="OMAdjNumber" localSheetId="0">#REF!</definedName>
    <definedName name="OMAdjNumber" localSheetId="1">#REF!</definedName>
    <definedName name="OMAdjNumber" localSheetId="6">#REF!</definedName>
    <definedName name="OMAdjNumber" localSheetId="7">#REF!</definedName>
    <definedName name="OMAdjNumber">#REF!</definedName>
    <definedName name="OMAdjNumberPaste" localSheetId="0">#REF!</definedName>
    <definedName name="OMAdjNumberPaste" localSheetId="1">#REF!</definedName>
    <definedName name="OMAdjNumberPaste" localSheetId="6">#REF!</definedName>
    <definedName name="OMAdjNumberPaste" localSheetId="7">#REF!</definedName>
    <definedName name="OMAdjNumberPaste">#REF!</definedName>
    <definedName name="OMAdjSortData" localSheetId="0">#REF!</definedName>
    <definedName name="OMAdjSortData" localSheetId="1">#REF!</definedName>
    <definedName name="OMAdjSortData" localSheetId="6">#REF!</definedName>
    <definedName name="OMAdjSortData" localSheetId="7">#REF!</definedName>
    <definedName name="OMAdjSortData">#REF!</definedName>
    <definedName name="OMAdjSortOrder" localSheetId="0">#REF!</definedName>
    <definedName name="OMAdjSortOrder" localSheetId="1">#REF!</definedName>
    <definedName name="OMAdjSortOrder" localSheetId="6">#REF!</definedName>
    <definedName name="OMAdjSortOrder" localSheetId="7">#REF!</definedName>
    <definedName name="OMAdjSortOrder">#REF!</definedName>
    <definedName name="OMFactorCheck" localSheetId="0">#REF!</definedName>
    <definedName name="OMFactorCheck" localSheetId="1">#REF!</definedName>
    <definedName name="OMFactorCheck" localSheetId="6">#REF!</definedName>
    <definedName name="OMFactorCheck" localSheetId="7">#REF!</definedName>
    <definedName name="OMFactorCheck">#REF!</definedName>
    <definedName name="OMNumberSort" localSheetId="0">#REF!</definedName>
    <definedName name="OMNumberSort" localSheetId="1">#REF!</definedName>
    <definedName name="OMNumberSort" localSheetId="6">#REF!</definedName>
    <definedName name="OMNumberSort" localSheetId="7">#REF!</definedName>
    <definedName name="OMNumberSort">#REF!</definedName>
    <definedName name="OMTypeCheck" localSheetId="0">#REF!</definedName>
    <definedName name="OMTypeCheck" localSheetId="1">#REF!</definedName>
    <definedName name="OMTypeCheck" localSheetId="6">#REF!</definedName>
    <definedName name="OMTypeCheck" localSheetId="7">#REF!</definedName>
    <definedName name="OMTypeCheck">#REF!</definedName>
    <definedName name="ONE" localSheetId="0">[1]Jan!#REF!</definedName>
    <definedName name="ONE" localSheetId="1">[1]Jan!#REF!</definedName>
    <definedName name="ONE" localSheetId="6">[1]Jan!#REF!</definedName>
    <definedName name="ONE" localSheetId="7">[1]Jan!#REF!</definedName>
    <definedName name="ONE">[1]Jan!#REF!</definedName>
    <definedName name="OpRevReturn" localSheetId="0">#REF!</definedName>
    <definedName name="OpRevReturn" localSheetId="1">#REF!</definedName>
    <definedName name="OpRevReturn" localSheetId="6">#REF!</definedName>
    <definedName name="OpRevReturn" localSheetId="7">#REF!</definedName>
    <definedName name="OpRevReturn">#REF!</definedName>
    <definedName name="ORAllocMethod" localSheetId="0">#REF!</definedName>
    <definedName name="ORAllocMethod" localSheetId="1">#REF!</definedName>
    <definedName name="ORAllocMethod" localSheetId="6">#REF!</definedName>
    <definedName name="ORAllocMethod" localSheetId="7">#REF!</definedName>
    <definedName name="ORAllocMethod">#REF!</definedName>
    <definedName name="ORRateBase" localSheetId="0">#REF!</definedName>
    <definedName name="ORRateBase" localSheetId="1">#REF!</definedName>
    <definedName name="ORRateBase" localSheetId="6">#REF!</definedName>
    <definedName name="ORRateBase" localSheetId="7">#REF!</definedName>
    <definedName name="ORRateBase">#REF!</definedName>
    <definedName name="OtherAcctCheck" localSheetId="0">#REF!</definedName>
    <definedName name="OtherAcctCheck" localSheetId="1">#REF!</definedName>
    <definedName name="OtherAcctCheck" localSheetId="6">#REF!</definedName>
    <definedName name="OtherAcctCheck" localSheetId="7">#REF!</definedName>
    <definedName name="OtherAcctCheck">#REF!</definedName>
    <definedName name="OtherAdjcheck" localSheetId="0">#REF!</definedName>
    <definedName name="OtherAdjcheck" localSheetId="1">#REF!</definedName>
    <definedName name="OtherAdjcheck" localSheetId="6">#REF!</definedName>
    <definedName name="OtherAdjcheck" localSheetId="7">#REF!</definedName>
    <definedName name="OtherAdjcheck">#REF!</definedName>
    <definedName name="OtherAdjNumber" localSheetId="0">#REF!</definedName>
    <definedName name="OtherAdjNumber" localSheetId="1">#REF!</definedName>
    <definedName name="OtherAdjNumber" localSheetId="6">#REF!</definedName>
    <definedName name="OtherAdjNumber" localSheetId="7">#REF!</definedName>
    <definedName name="OtherAdjNumber">#REF!</definedName>
    <definedName name="OTHERAdjNumberPaste" localSheetId="0">#REF!</definedName>
    <definedName name="OTHERAdjNumberPaste" localSheetId="1">#REF!</definedName>
    <definedName name="OTHERAdjNumberPaste" localSheetId="6">#REF!</definedName>
    <definedName name="OTHERAdjNumberPaste" localSheetId="7">#REF!</definedName>
    <definedName name="OTHERAdjNumberPaste">#REF!</definedName>
    <definedName name="OTHERAdjSortData" localSheetId="0">#REF!</definedName>
    <definedName name="OTHERAdjSortData" localSheetId="1">#REF!</definedName>
    <definedName name="OTHERAdjSortData" localSheetId="6">#REF!</definedName>
    <definedName name="OTHERAdjSortData" localSheetId="7">#REF!</definedName>
    <definedName name="OTHERAdjSortData">#REF!</definedName>
    <definedName name="OTHERAdjSortOrder" localSheetId="0">#REF!</definedName>
    <definedName name="OTHERAdjSortOrder" localSheetId="1">#REF!</definedName>
    <definedName name="OTHERAdjSortOrder" localSheetId="6">#REF!</definedName>
    <definedName name="OTHERAdjSortOrder" localSheetId="7">#REF!</definedName>
    <definedName name="OTHERAdjSortOrder">#REF!</definedName>
    <definedName name="OtherFactorCheck" localSheetId="0">#REF!</definedName>
    <definedName name="OtherFactorCheck" localSheetId="1">#REF!</definedName>
    <definedName name="OtherFactorCheck" localSheetId="6">#REF!</definedName>
    <definedName name="OtherFactorCheck" localSheetId="7">#REF!</definedName>
    <definedName name="OtherFactorCheck">#REF!</definedName>
    <definedName name="OTHERNumberSort" localSheetId="0">#REF!</definedName>
    <definedName name="OTHERNumberSort" localSheetId="1">#REF!</definedName>
    <definedName name="OTHERNumberSort" localSheetId="6">#REF!</definedName>
    <definedName name="OTHERNumberSort" localSheetId="7">#REF!</definedName>
    <definedName name="OTHERNumberSort">#REF!</definedName>
    <definedName name="OtherTypeCheck" localSheetId="0">#REF!</definedName>
    <definedName name="OtherTypeCheck" localSheetId="1">#REF!</definedName>
    <definedName name="OtherTypeCheck" localSheetId="6">#REF!</definedName>
    <definedName name="OtherTypeCheck" localSheetId="7">#REF!</definedName>
    <definedName name="OtherTypeCheck">#REF!</definedName>
    <definedName name="PasteCAData" localSheetId="0">#REF!</definedName>
    <definedName name="PasteCAData" localSheetId="1">#REF!</definedName>
    <definedName name="PasteCAData" localSheetId="6">#REF!</definedName>
    <definedName name="PasteCAData" localSheetId="7">#REF!</definedName>
    <definedName name="PasteCAData">#REF!</definedName>
    <definedName name="PasteContractAdj" localSheetId="0">#REF!</definedName>
    <definedName name="PasteContractAdj" localSheetId="1">#REF!</definedName>
    <definedName name="PasteContractAdj" localSheetId="6">#REF!</definedName>
    <definedName name="PasteContractAdj" localSheetId="7">#REF!</definedName>
    <definedName name="PasteContractAdj">#REF!</definedName>
    <definedName name="PasteDeprAdj" localSheetId="0">#REF!</definedName>
    <definedName name="PasteDeprAdj" localSheetId="1">#REF!</definedName>
    <definedName name="PasteDeprAdj" localSheetId="6">#REF!</definedName>
    <definedName name="PasteDeprAdj" localSheetId="7">#REF!</definedName>
    <definedName name="PasteDeprAdj">#REF!</definedName>
    <definedName name="PasteIDData" localSheetId="0">#REF!</definedName>
    <definedName name="PasteIDData" localSheetId="1">#REF!</definedName>
    <definedName name="PasteIDData" localSheetId="6">#REF!</definedName>
    <definedName name="PasteIDData" localSheetId="7">#REF!</definedName>
    <definedName name="PasteIDData">#REF!</definedName>
    <definedName name="PasteMisc1Adj" localSheetId="0">#REF!</definedName>
    <definedName name="PasteMisc1Adj" localSheetId="1">#REF!</definedName>
    <definedName name="PasteMisc1Adj" localSheetId="6">#REF!</definedName>
    <definedName name="PasteMisc1Adj" localSheetId="7">#REF!</definedName>
    <definedName name="PasteMisc1Adj">#REF!</definedName>
    <definedName name="PasteMisc2Adj" localSheetId="0">#REF!</definedName>
    <definedName name="PasteMisc2Adj" localSheetId="1">#REF!</definedName>
    <definedName name="PasteMisc2Adj" localSheetId="6">#REF!</definedName>
    <definedName name="PasteMisc2Adj" localSheetId="7">#REF!</definedName>
    <definedName name="PasteMisc2Adj">#REF!</definedName>
    <definedName name="PasteMTData" localSheetId="0">#REF!</definedName>
    <definedName name="PasteMTData" localSheetId="1">#REF!</definedName>
    <definedName name="PasteMTData" localSheetId="6">#REF!</definedName>
    <definedName name="PasteMTData" localSheetId="7">#REF!</definedName>
    <definedName name="PasteMTData">#REF!</definedName>
    <definedName name="PasteNPCAdj" localSheetId="0">#REF!</definedName>
    <definedName name="PasteNPCAdj" localSheetId="1">#REF!</definedName>
    <definedName name="PasteNPCAdj" localSheetId="6">#REF!</definedName>
    <definedName name="PasteNPCAdj" localSheetId="7">#REF!</definedName>
    <definedName name="PasteNPCAdj">#REF!</definedName>
    <definedName name="PasteOMAdj" localSheetId="0">#REF!</definedName>
    <definedName name="PasteOMAdj" localSheetId="1">#REF!</definedName>
    <definedName name="PasteOMAdj" localSheetId="6">#REF!</definedName>
    <definedName name="PasteOMAdj" localSheetId="7">#REF!</definedName>
    <definedName name="PasteOMAdj">#REF!</definedName>
    <definedName name="PasteORData" localSheetId="0">#REF!</definedName>
    <definedName name="PasteORData" localSheetId="1">#REF!</definedName>
    <definedName name="PasteORData" localSheetId="6">#REF!</definedName>
    <definedName name="PasteORData" localSheetId="7">#REF!</definedName>
    <definedName name="PasteORData">#REF!</definedName>
    <definedName name="PasteOtherAdj" localSheetId="0">#REF!</definedName>
    <definedName name="PasteOtherAdj" localSheetId="1">#REF!</definedName>
    <definedName name="PasteOtherAdj" localSheetId="6">#REF!</definedName>
    <definedName name="PasteOtherAdj" localSheetId="7">#REF!</definedName>
    <definedName name="PasteOtherAdj">#REF!</definedName>
    <definedName name="PasteRBAdj" localSheetId="0">#REF!</definedName>
    <definedName name="PasteRBAdj" localSheetId="1">#REF!</definedName>
    <definedName name="PasteRBAdj" localSheetId="6">#REF!</definedName>
    <definedName name="PasteRBAdj" localSheetId="7">#REF!</definedName>
    <definedName name="PasteRBAdj">#REF!</definedName>
    <definedName name="PasteRevAdj" localSheetId="0">#REF!</definedName>
    <definedName name="PasteRevAdj" localSheetId="1">#REF!</definedName>
    <definedName name="PasteRevAdj" localSheetId="6">#REF!</definedName>
    <definedName name="PasteRevAdj" localSheetId="7">#REF!</definedName>
    <definedName name="PasteRevAdj">#REF!</definedName>
    <definedName name="PasteTaxAdj" localSheetId="0">#REF!</definedName>
    <definedName name="PasteTaxAdj" localSheetId="1">#REF!</definedName>
    <definedName name="PasteTaxAdj" localSheetId="6">#REF!</definedName>
    <definedName name="PasteTaxAdj" localSheetId="7">#REF!</definedName>
    <definedName name="PasteTaxAdj">#REF!</definedName>
    <definedName name="PasteUTData" localSheetId="0">#REF!</definedName>
    <definedName name="PasteUTData" localSheetId="1">#REF!</definedName>
    <definedName name="PasteUTData" localSheetId="6">#REF!</definedName>
    <definedName name="PasteUTData" localSheetId="7">#REF!</definedName>
    <definedName name="PasteUTData">#REF!</definedName>
    <definedName name="PasteWAData" localSheetId="0">#REF!</definedName>
    <definedName name="PasteWAData" localSheetId="1">#REF!</definedName>
    <definedName name="PasteWAData" localSheetId="6">#REF!</definedName>
    <definedName name="PasteWAData" localSheetId="7">#REF!</definedName>
    <definedName name="PasteWAData">#REF!</definedName>
    <definedName name="PasteWYEData" localSheetId="0">#REF!</definedName>
    <definedName name="PasteWYEData" localSheetId="1">#REF!</definedName>
    <definedName name="PasteWYEData" localSheetId="6">#REF!</definedName>
    <definedName name="PasteWYEData" localSheetId="7">#REF!</definedName>
    <definedName name="PasteWYEData">#REF!</definedName>
    <definedName name="PasteWYWData" localSheetId="0">#REF!</definedName>
    <definedName name="PasteWYWData" localSheetId="1">#REF!</definedName>
    <definedName name="PasteWYWData" localSheetId="6">#REF!</definedName>
    <definedName name="PasteWYWData" localSheetId="7">#REF!</definedName>
    <definedName name="PasteWYWData">#REF!</definedName>
    <definedName name="Peak" localSheetId="0">#REF!</definedName>
    <definedName name="Peak" localSheetId="1">#REF!</definedName>
    <definedName name="Peak" localSheetId="6">#REF!</definedName>
    <definedName name="Peak" localSheetId="7">#REF!</definedName>
    <definedName name="Peak">#REF!</definedName>
    <definedName name="Period" localSheetId="0">#REF!</definedName>
    <definedName name="Period" localSheetId="1">#REF!</definedName>
    <definedName name="Period" localSheetId="6">#REF!</definedName>
    <definedName name="Period" localSheetId="7">#REF!</definedName>
    <definedName name="Period">#REF!</definedName>
    <definedName name="PivotData" localSheetId="0">#REF!</definedName>
    <definedName name="PivotData" localSheetId="1">#REF!</definedName>
    <definedName name="PivotData" localSheetId="6">#REF!</definedName>
    <definedName name="PivotData" localSheetId="7">#REF!</definedName>
    <definedName name="PivotData">#REF!</definedName>
    <definedName name="pref" localSheetId="0">[6]Utah!#REF!</definedName>
    <definedName name="pref" localSheetId="1">[6]Utah!#REF!</definedName>
    <definedName name="pref" localSheetId="6">[6]Utah!#REF!</definedName>
    <definedName name="pref" localSheetId="7">[6]Utah!#REF!</definedName>
    <definedName name="pref">[6]Utah!#REF!</definedName>
    <definedName name="pref_cost" localSheetId="0">[6]Utah!#REF!</definedName>
    <definedName name="pref_cost" localSheetId="1">[6]Utah!#REF!</definedName>
    <definedName name="pref_cost" localSheetId="6">[6]Utah!#REF!</definedName>
    <definedName name="pref_cost" localSheetId="7">[6]Utah!#REF!</definedName>
    <definedName name="pref_cost">[6]Utah!#REF!</definedName>
    <definedName name="PrefCost" localSheetId="0">#REF!</definedName>
    <definedName name="PrefCost" localSheetId="1">#REF!</definedName>
    <definedName name="PrefCost" localSheetId="6">#REF!</definedName>
    <definedName name="PrefCost" localSheetId="7">#REF!</definedName>
    <definedName name="PrefCost">#REF!</definedName>
    <definedName name="Pretax_ror" localSheetId="0">[6]Utah!#REF!</definedName>
    <definedName name="Pretax_ror" localSheetId="1">[6]Utah!#REF!</definedName>
    <definedName name="Pretax_ror" localSheetId="6">[6]Utah!#REF!</definedName>
    <definedName name="Pretax_ror" localSheetId="7">[6]Utah!#REF!</definedName>
    <definedName name="Pretax_ror">[6]Utah!#REF!</definedName>
    <definedName name="_xlnm.Print_Area" localSheetId="8">' 6.2 Detail'!$A$1:$L$69</definedName>
    <definedName name="_xlnm.Print_Area" localSheetId="2">'6.1 Detail'!$A$1:$L$69</definedName>
    <definedName name="_xlnm.Print_Area" localSheetId="3">'6.1.1 Detail'!$A$1:$L$64</definedName>
    <definedName name="_xlnm.Print_Area" localSheetId="9">'6.2.1 Detail'!$A$1:$L$63</definedName>
    <definedName name="_xlnm.Print_Area" localSheetId="0">'Page 6.1'!$A$2:$J$69</definedName>
    <definedName name="_xlnm.Print_Area" localSheetId="1">'Page 6.1.1'!$A$2:$J$66</definedName>
    <definedName name="_xlnm.Print_Area" localSheetId="6">'Page 6.2'!$A$2:$J$69</definedName>
    <definedName name="_xlnm.Print_Area" localSheetId="7">'Page 6.2.1'!$A$2:$J$64</definedName>
    <definedName name="_xlnm.Print_Area" localSheetId="4">'Pages 6.1.2-6.1.3'!$A$1:$L$126</definedName>
    <definedName name="_xlnm.Print_Area" localSheetId="5">'Pages 6.1.4-6.1.17'!$J$1:$CG$127</definedName>
    <definedName name="_xlnm.Print_Area" localSheetId="10">'Pages 6.2.2-6.2.3'!$A$1:$L$130</definedName>
    <definedName name="_xlnm.Print_Area" localSheetId="11">'Pages 6.2.4-6.2.11'!$A$1:$BF$129</definedName>
    <definedName name="Print_Area_MI" localSheetId="0">#REF!</definedName>
    <definedName name="Print_Area_MI" localSheetId="1">#REF!</definedName>
    <definedName name="Print_Area_MI" localSheetId="6">#REF!</definedName>
    <definedName name="Print_Area_MI" localSheetId="7">#REF!</definedName>
    <definedName name="Print_Area_MI">#REF!</definedName>
    <definedName name="_xlnm.Print_Titles" localSheetId="4">'Pages 6.1.2-6.1.3'!$1:$7</definedName>
    <definedName name="_xlnm.Print_Titles" localSheetId="5">'Pages 6.1.4-6.1.17'!$A:$I,'Pages 6.1.4-6.1.17'!$1:$7</definedName>
    <definedName name="_xlnm.Print_Titles" localSheetId="10">'Pages 6.2.2-6.2.3'!$1:$7</definedName>
    <definedName name="_xlnm.Print_Titles" localSheetId="11">'Pages 6.2.4-6.2.11'!$A:$C,'Pages 6.2.4-6.2.11'!$1:$7</definedName>
    <definedName name="_xlnm.Print_Titles">#REF!</definedName>
    <definedName name="PrintAdjVariable" localSheetId="0">#REF!</definedName>
    <definedName name="PrintAdjVariable" localSheetId="1">#REF!</definedName>
    <definedName name="PrintAdjVariable" localSheetId="6">#REF!</definedName>
    <definedName name="PrintAdjVariable" localSheetId="7">#REF!</definedName>
    <definedName name="PrintAdjVariable">#REF!</definedName>
    <definedName name="PrintContractChange" localSheetId="0">#REF!</definedName>
    <definedName name="PrintContractChange" localSheetId="1">#REF!</definedName>
    <definedName name="PrintContractChange" localSheetId="6">#REF!</definedName>
    <definedName name="PrintContractChange" localSheetId="7">#REF!</definedName>
    <definedName name="PrintContractChange">#REF!</definedName>
    <definedName name="PrintDepr" localSheetId="0">#REF!</definedName>
    <definedName name="PrintDepr" localSheetId="1">#REF!</definedName>
    <definedName name="PrintDepr" localSheetId="6">#REF!</definedName>
    <definedName name="PrintDepr" localSheetId="7">#REF!</definedName>
    <definedName name="PrintDepr">#REF!</definedName>
    <definedName name="PrintMisc1" localSheetId="0">#REF!</definedName>
    <definedName name="PrintMisc1" localSheetId="1">#REF!</definedName>
    <definedName name="PrintMisc1" localSheetId="6">#REF!</definedName>
    <definedName name="PrintMisc1" localSheetId="7">#REF!</definedName>
    <definedName name="PrintMisc1">#REF!</definedName>
    <definedName name="PrintMisc2" localSheetId="0">#REF!</definedName>
    <definedName name="PrintMisc2" localSheetId="1">#REF!</definedName>
    <definedName name="PrintMisc2" localSheetId="6">#REF!</definedName>
    <definedName name="PrintMisc2" localSheetId="7">#REF!</definedName>
    <definedName name="PrintMisc2">#REF!</definedName>
    <definedName name="PrintNPC" localSheetId="0">#REF!</definedName>
    <definedName name="PrintNPC" localSheetId="1">#REF!</definedName>
    <definedName name="PrintNPC" localSheetId="6">#REF!</definedName>
    <definedName name="PrintNPC" localSheetId="7">#REF!</definedName>
    <definedName name="PrintNPC">#REF!</definedName>
    <definedName name="PrintOM" localSheetId="0">#REF!</definedName>
    <definedName name="PrintOM" localSheetId="1">#REF!</definedName>
    <definedName name="PrintOM" localSheetId="6">#REF!</definedName>
    <definedName name="PrintOM" localSheetId="7">#REF!</definedName>
    <definedName name="PrintOM">#REF!</definedName>
    <definedName name="PrintOther" localSheetId="0">#REF!</definedName>
    <definedName name="PrintOther" localSheetId="1">#REF!</definedName>
    <definedName name="PrintOther" localSheetId="6">#REF!</definedName>
    <definedName name="PrintOther" localSheetId="7">#REF!</definedName>
    <definedName name="PrintOther">#REF!</definedName>
    <definedName name="PrintRB" localSheetId="0">#REF!</definedName>
    <definedName name="PrintRB" localSheetId="1">#REF!</definedName>
    <definedName name="PrintRB" localSheetId="6">#REF!</definedName>
    <definedName name="PrintRB" localSheetId="7">#REF!</definedName>
    <definedName name="PrintRB">#REF!</definedName>
    <definedName name="PrintRev" localSheetId="0">#REF!</definedName>
    <definedName name="PrintRev" localSheetId="1">#REF!</definedName>
    <definedName name="PrintRev" localSheetId="6">#REF!</definedName>
    <definedName name="PrintRev" localSheetId="7">#REF!</definedName>
    <definedName name="PrintRev">#REF!</definedName>
    <definedName name="PrintSumContract" localSheetId="0">#REF!</definedName>
    <definedName name="PrintSumContract" localSheetId="1">#REF!</definedName>
    <definedName name="PrintSumContract" localSheetId="6">#REF!</definedName>
    <definedName name="PrintSumContract" localSheetId="7">#REF!</definedName>
    <definedName name="PrintSumContract">#REF!</definedName>
    <definedName name="PrintSumDep" localSheetId="0">#REF!</definedName>
    <definedName name="PrintSumDep" localSheetId="1">#REF!</definedName>
    <definedName name="PrintSumDep" localSheetId="6">#REF!</definedName>
    <definedName name="PrintSumDep" localSheetId="7">#REF!</definedName>
    <definedName name="PrintSumDep">#REF!</definedName>
    <definedName name="PrintSummaryVariable" localSheetId="0">#REF!</definedName>
    <definedName name="PrintSummaryVariable" localSheetId="1">#REF!</definedName>
    <definedName name="PrintSummaryVariable" localSheetId="6">#REF!</definedName>
    <definedName name="PrintSummaryVariable" localSheetId="7">#REF!</definedName>
    <definedName name="PrintSummaryVariable">#REF!</definedName>
    <definedName name="PrintSumMisc1" localSheetId="0">#REF!</definedName>
    <definedName name="PrintSumMisc1" localSheetId="1">#REF!</definedName>
    <definedName name="PrintSumMisc1" localSheetId="6">#REF!</definedName>
    <definedName name="PrintSumMisc1" localSheetId="7">#REF!</definedName>
    <definedName name="PrintSumMisc1">#REF!</definedName>
    <definedName name="PrintSumMisc2" localSheetId="0">#REF!</definedName>
    <definedName name="PrintSumMisc2" localSheetId="1">#REF!</definedName>
    <definedName name="PrintSumMisc2" localSheetId="6">#REF!</definedName>
    <definedName name="PrintSumMisc2" localSheetId="7">#REF!</definedName>
    <definedName name="PrintSumMisc2">#REF!</definedName>
    <definedName name="PrintSumNPC" localSheetId="0">#REF!</definedName>
    <definedName name="PrintSumNPC" localSheetId="1">#REF!</definedName>
    <definedName name="PrintSumNPC" localSheetId="6">#REF!</definedName>
    <definedName name="PrintSumNPC" localSheetId="7">#REF!</definedName>
    <definedName name="PrintSumNPC">#REF!</definedName>
    <definedName name="PrintSumOM" localSheetId="0">#REF!</definedName>
    <definedName name="PrintSumOM" localSheetId="1">#REF!</definedName>
    <definedName name="PrintSumOM" localSheetId="6">#REF!</definedName>
    <definedName name="PrintSumOM" localSheetId="7">#REF!</definedName>
    <definedName name="PrintSumOM">#REF!</definedName>
    <definedName name="PrintSumOther" localSheetId="0">#REF!</definedName>
    <definedName name="PrintSumOther" localSheetId="1">#REF!</definedName>
    <definedName name="PrintSumOther" localSheetId="6">#REF!</definedName>
    <definedName name="PrintSumOther" localSheetId="7">#REF!</definedName>
    <definedName name="PrintSumOther">#REF!</definedName>
    <definedName name="PrintSumRB" localSheetId="0">#REF!</definedName>
    <definedName name="PrintSumRB" localSheetId="1">#REF!</definedName>
    <definedName name="PrintSumRB" localSheetId="6">#REF!</definedName>
    <definedName name="PrintSumRB" localSheetId="7">#REF!</definedName>
    <definedName name="PrintSumRB">#REF!</definedName>
    <definedName name="PrintSumRev" localSheetId="0">#REF!</definedName>
    <definedName name="PrintSumRev" localSheetId="1">#REF!</definedName>
    <definedName name="PrintSumRev" localSheetId="6">#REF!</definedName>
    <definedName name="PrintSumRev" localSheetId="7">#REF!</definedName>
    <definedName name="PrintSumRev">#REF!</definedName>
    <definedName name="PrintSumTax" localSheetId="0">#REF!</definedName>
    <definedName name="PrintSumTax" localSheetId="1">#REF!</definedName>
    <definedName name="PrintSumTax" localSheetId="6">#REF!</definedName>
    <definedName name="PrintSumTax" localSheetId="7">#REF!</definedName>
    <definedName name="PrintSumTax">#REF!</definedName>
    <definedName name="PrintTax" localSheetId="0">#REF!</definedName>
    <definedName name="PrintTax" localSheetId="1">#REF!</definedName>
    <definedName name="PrintTax" localSheetId="6">#REF!</definedName>
    <definedName name="PrintTax" localSheetId="7">#REF!</definedName>
    <definedName name="PrintTax">#REF!</definedName>
    <definedName name="ProRate1" localSheetId="0">#REF!</definedName>
    <definedName name="ProRate1" localSheetId="1">#REF!</definedName>
    <definedName name="ProRate1" localSheetId="6">#REF!</definedName>
    <definedName name="ProRate1" localSheetId="7">#REF!</definedName>
    <definedName name="ProRate1">#REF!</definedName>
    <definedName name="RateBase" localSheetId="0">#REF!</definedName>
    <definedName name="RateBase" localSheetId="1">#REF!</definedName>
    <definedName name="RateBase" localSheetId="6">#REF!</definedName>
    <definedName name="RateBase" localSheetId="7">#REF!</definedName>
    <definedName name="RateBase">#REF!</definedName>
    <definedName name="RateBaseType" localSheetId="0">#REF!</definedName>
    <definedName name="RateBaseType" localSheetId="1">#REF!</definedName>
    <definedName name="RateBaseType" localSheetId="6">#REF!</definedName>
    <definedName name="RateBaseType" localSheetId="7">#REF!</definedName>
    <definedName name="RateBaseType">#REF!</definedName>
    <definedName name="RBAcctCheck" localSheetId="0">#REF!</definedName>
    <definedName name="RBAcctCheck" localSheetId="1">#REF!</definedName>
    <definedName name="RBAcctCheck" localSheetId="6">#REF!</definedName>
    <definedName name="RBAcctCheck" localSheetId="7">#REF!</definedName>
    <definedName name="RBAcctCheck">#REF!</definedName>
    <definedName name="RBAdjCheck" localSheetId="0">#REF!</definedName>
    <definedName name="RBAdjCheck" localSheetId="1">#REF!</definedName>
    <definedName name="RBAdjCheck" localSheetId="6">#REF!</definedName>
    <definedName name="RBAdjCheck" localSheetId="7">#REF!</definedName>
    <definedName name="RBAdjCheck">#REF!</definedName>
    <definedName name="RBAdjNumber" localSheetId="0">#REF!</definedName>
    <definedName name="RBAdjNumber" localSheetId="1">#REF!</definedName>
    <definedName name="RBAdjNumber" localSheetId="6">#REF!</definedName>
    <definedName name="RBAdjNumber" localSheetId="7">#REF!</definedName>
    <definedName name="RBAdjNumber">#REF!</definedName>
    <definedName name="RBAdjNumberPaste" localSheetId="0">#REF!</definedName>
    <definedName name="RBAdjNumberPaste" localSheetId="1">#REF!</definedName>
    <definedName name="RBAdjNumberPaste" localSheetId="6">#REF!</definedName>
    <definedName name="RBAdjNumberPaste" localSheetId="7">#REF!</definedName>
    <definedName name="RBAdjNumberPaste">#REF!</definedName>
    <definedName name="RBAdjSortData" localSheetId="0">#REF!</definedName>
    <definedName name="RBAdjSortData" localSheetId="1">#REF!</definedName>
    <definedName name="RBAdjSortData" localSheetId="6">#REF!</definedName>
    <definedName name="RBAdjSortData" localSheetId="7">#REF!</definedName>
    <definedName name="RBAdjSortData">#REF!</definedName>
    <definedName name="RBAdjSortOrder" localSheetId="0">#REF!</definedName>
    <definedName name="RBAdjSortOrder" localSheetId="1">#REF!</definedName>
    <definedName name="RBAdjSortOrder" localSheetId="6">#REF!</definedName>
    <definedName name="RBAdjSortOrder" localSheetId="7">#REF!</definedName>
    <definedName name="RBAdjSortOrder">#REF!</definedName>
    <definedName name="RBFactorCheck" localSheetId="0">#REF!</definedName>
    <definedName name="RBFactorCheck" localSheetId="1">#REF!</definedName>
    <definedName name="RBFactorCheck" localSheetId="6">#REF!</definedName>
    <definedName name="RBFactorCheck" localSheetId="7">#REF!</definedName>
    <definedName name="RBFactorCheck">#REF!</definedName>
    <definedName name="RBNumberSort" localSheetId="0">#REF!</definedName>
    <definedName name="RBNumberSort" localSheetId="1">#REF!</definedName>
    <definedName name="RBNumberSort" localSheetId="6">#REF!</definedName>
    <definedName name="RBNumberSort" localSheetId="7">#REF!</definedName>
    <definedName name="RBNumberSort">#REF!</definedName>
    <definedName name="RBTypeCheck" localSheetId="0">#REF!</definedName>
    <definedName name="RBTypeCheck" localSheetId="1">#REF!</definedName>
    <definedName name="RBTypeCheck" localSheetId="6">#REF!</definedName>
    <definedName name="RBTypeCheck" localSheetId="7">#REF!</definedName>
    <definedName name="RBTypeCheck">#REF!</definedName>
    <definedName name="Reg_ROR" localSheetId="0">[6]Utah!#REF!</definedName>
    <definedName name="Reg_ROR" localSheetId="1">[6]Utah!#REF!</definedName>
    <definedName name="Reg_ROR" localSheetId="6">[6]Utah!#REF!</definedName>
    <definedName name="Reg_ROR" localSheetId="7">[6]Utah!#REF!</definedName>
    <definedName name="Reg_ROR">[6]Utah!#REF!</definedName>
    <definedName name="ReportAdjData" localSheetId="0">#REF!</definedName>
    <definedName name="ReportAdjData" localSheetId="1">#REF!</definedName>
    <definedName name="ReportAdjData" localSheetId="6">#REF!</definedName>
    <definedName name="ReportAdjData" localSheetId="7">#REF!</definedName>
    <definedName name="ReportAdjData">#REF!</definedName>
    <definedName name="ResourceSupplier" localSheetId="0">#REF!</definedName>
    <definedName name="ResourceSupplier" localSheetId="1">#REF!</definedName>
    <definedName name="ResourceSupplier" localSheetId="6">#REF!</definedName>
    <definedName name="ResourceSupplier" localSheetId="7">#REF!</definedName>
    <definedName name="ResourceSupplier">#REF!</definedName>
    <definedName name="retail" localSheetId="8" hidden="1">{#N/A,#N/A,FALSE,"Loans";#N/A,#N/A,FALSE,"Program Costs";#N/A,#N/A,FALSE,"Measures";#N/A,#N/A,FALSE,"Net Lost Rev";#N/A,#N/A,FALSE,"Incentive"}</definedName>
    <definedName name="retail" localSheetId="2"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localSheetId="9" hidden="1">{#N/A,#N/A,FALSE,"Loans";#N/A,#N/A,FALSE,"Program Costs";#N/A,#N/A,FALSE,"Measures";#N/A,#N/A,FALSE,"Net Lost Rev";#N/A,#N/A,FALSE,"Incentive"}</definedName>
    <definedName name="retail" localSheetId="0" hidden="1">{#N/A,#N/A,FALSE,"Loans";#N/A,#N/A,FALSE,"Program Costs";#N/A,#N/A,FALSE,"Measures";#N/A,#N/A,FALSE,"Net Lost Rev";#N/A,#N/A,FALSE,"Incentive"}</definedName>
    <definedName name="retail" localSheetId="1" hidden="1">{#N/A,#N/A,FALSE,"Loans";#N/A,#N/A,FALSE,"Program Costs";#N/A,#N/A,FALSE,"Measures";#N/A,#N/A,FALSE,"Net Lost Rev";#N/A,#N/A,FALSE,"Incentive"}</definedName>
    <definedName name="retail" localSheetId="6" hidden="1">{#N/A,#N/A,FALSE,"Loans";#N/A,#N/A,FALSE,"Program Costs";#N/A,#N/A,FALSE,"Measures";#N/A,#N/A,FALSE,"Net Lost Rev";#N/A,#N/A,FALSE,"Incentive"}</definedName>
    <definedName name="retail" localSheetId="7"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localSheetId="2"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localSheetId="9"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1" hidden="1">{#N/A,#N/A,FALSE,"Loans";#N/A,#N/A,FALSE,"Program Costs";#N/A,#N/A,FALSE,"Measures";#N/A,#N/A,FALSE,"Net Lost Rev";#N/A,#N/A,FALSE,"Incentive"}</definedName>
    <definedName name="retail_CC" localSheetId="6" hidden="1">{#N/A,#N/A,FALSE,"Loans";#N/A,#N/A,FALSE,"Program Costs";#N/A,#N/A,FALSE,"Measures";#N/A,#N/A,FALSE,"Net Lost Rev";#N/A,#N/A,FALSE,"Incentive"}</definedName>
    <definedName name="retail_CC" localSheetId="7"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localSheetId="2"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localSheetId="9"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1" hidden="1">{#N/A,#N/A,FALSE,"Loans";#N/A,#N/A,FALSE,"Program Costs";#N/A,#N/A,FALSE,"Measures";#N/A,#N/A,FALSE,"Net Lost Rev";#N/A,#N/A,FALSE,"Incentive"}</definedName>
    <definedName name="retail_CC1" localSheetId="6" hidden="1">{#N/A,#N/A,FALSE,"Loans";#N/A,#N/A,FALSE,"Program Costs";#N/A,#N/A,FALSE,"Measures";#N/A,#N/A,FALSE,"Net Lost Rev";#N/A,#N/A,FALSE,"Incentive"}</definedName>
    <definedName name="retail_CC1" localSheetId="7" hidden="1">{#N/A,#N/A,FALSE,"Loans";#N/A,#N/A,FALSE,"Program Costs";#N/A,#N/A,FALSE,"Measures";#N/A,#N/A,FALSE,"Net Lost Rev";#N/A,#N/A,FALSE,"Incentive"}</definedName>
    <definedName name="retail_CC1" hidden="1">{#N/A,#N/A,FALSE,"Loans";#N/A,#N/A,FALSE,"Program Costs";#N/A,#N/A,FALSE,"Measures";#N/A,#N/A,FALSE,"Net Lost Rev";#N/A,#N/A,FALSE,"Incentive"}</definedName>
    <definedName name="Return_107" localSheetId="0">#REF!</definedName>
    <definedName name="Return_107" localSheetId="1">#REF!</definedName>
    <definedName name="Return_107" localSheetId="6">#REF!</definedName>
    <definedName name="Return_107" localSheetId="7">#REF!</definedName>
    <definedName name="Return_107">#REF!</definedName>
    <definedName name="Return_115" localSheetId="0">#REF!</definedName>
    <definedName name="Return_115" localSheetId="1">#REF!</definedName>
    <definedName name="Return_115" localSheetId="6">#REF!</definedName>
    <definedName name="Return_115" localSheetId="7">#REF!</definedName>
    <definedName name="Return_115">#REF!</definedName>
    <definedName name="RevAcctCheck" localSheetId="0">#REF!</definedName>
    <definedName name="RevAcctCheck" localSheetId="1">#REF!</definedName>
    <definedName name="RevAcctCheck" localSheetId="6">#REF!</definedName>
    <definedName name="RevAcctCheck" localSheetId="7">#REF!</definedName>
    <definedName name="RevAcctCheck">#REF!</definedName>
    <definedName name="RevAdjCheck" localSheetId="0">#REF!</definedName>
    <definedName name="RevAdjCheck" localSheetId="1">#REF!</definedName>
    <definedName name="RevAdjCheck" localSheetId="6">#REF!</definedName>
    <definedName name="RevAdjCheck" localSheetId="7">#REF!</definedName>
    <definedName name="RevAdjCheck">#REF!</definedName>
    <definedName name="RevAdjNumber" localSheetId="0">#REF!</definedName>
    <definedName name="RevAdjNumber" localSheetId="1">#REF!</definedName>
    <definedName name="RevAdjNumber" localSheetId="6">#REF!</definedName>
    <definedName name="RevAdjNumber" localSheetId="7">#REF!</definedName>
    <definedName name="RevAdjNumber">#REF!</definedName>
    <definedName name="RevAdjNumberPaste" localSheetId="0">#REF!</definedName>
    <definedName name="RevAdjNumberPaste" localSheetId="1">#REF!</definedName>
    <definedName name="RevAdjNumberPaste" localSheetId="6">#REF!</definedName>
    <definedName name="RevAdjNumberPaste" localSheetId="7">#REF!</definedName>
    <definedName name="RevAdjNumberPaste">#REF!</definedName>
    <definedName name="RevAdjSortData" localSheetId="0">#REF!</definedName>
    <definedName name="RevAdjSortData" localSheetId="1">#REF!</definedName>
    <definedName name="RevAdjSortData" localSheetId="6">#REF!</definedName>
    <definedName name="RevAdjSortData" localSheetId="7">#REF!</definedName>
    <definedName name="RevAdjSortData">#REF!</definedName>
    <definedName name="RevAdjSortOrder" localSheetId="0">#REF!</definedName>
    <definedName name="RevAdjSortOrder" localSheetId="1">#REF!</definedName>
    <definedName name="RevAdjSortOrder" localSheetId="6">#REF!</definedName>
    <definedName name="RevAdjSortOrder" localSheetId="7">#REF!</definedName>
    <definedName name="RevAdjSortOrder">#REF!</definedName>
    <definedName name="RevenueSum">"GRID Thermal Revenue!R2C1:R4C2"</definedName>
    <definedName name="RevFactorCheck" localSheetId="0">#REF!</definedName>
    <definedName name="RevFactorCheck" localSheetId="1">#REF!</definedName>
    <definedName name="RevFactorCheck" localSheetId="6">#REF!</definedName>
    <definedName name="RevFactorCheck" localSheetId="7">#REF!</definedName>
    <definedName name="RevFactorCheck">#REF!</definedName>
    <definedName name="RevNumberSort" localSheetId="0">#REF!</definedName>
    <definedName name="RevNumberSort" localSheetId="1">#REF!</definedName>
    <definedName name="RevNumberSort" localSheetId="6">#REF!</definedName>
    <definedName name="RevNumberSort" localSheetId="7">#REF!</definedName>
    <definedName name="RevNumberSort">#REF!</definedName>
    <definedName name="RevTypeCheck" localSheetId="0">#REF!</definedName>
    <definedName name="RevTypeCheck" localSheetId="1">#REF!</definedName>
    <definedName name="RevTypeCheck" localSheetId="6">#REF!</definedName>
    <definedName name="RevTypeCheck" localSheetId="7">#REF!</definedName>
    <definedName name="RevTypeCheck">#REF!</definedName>
    <definedName name="RFMData" localSheetId="0">#REF!</definedName>
    <definedName name="RFMData" localSheetId="1">#REF!</definedName>
    <definedName name="RFMData" localSheetId="6">#REF!</definedName>
    <definedName name="RFMData" localSheetId="7">#REF!</definedName>
    <definedName name="RFMData">#REF!</definedName>
    <definedName name="ROE" localSheetId="0">#REF!</definedName>
    <definedName name="ROE" localSheetId="1">#REF!</definedName>
    <definedName name="ROE" localSheetId="6">#REF!</definedName>
    <definedName name="ROE" localSheetId="7">#REF!</definedName>
    <definedName name="ROE">#REF!</definedName>
    <definedName name="SameStateCheck" localSheetId="0">#REF!</definedName>
    <definedName name="SameStateCheck" localSheetId="1">#REF!</definedName>
    <definedName name="SameStateCheck" localSheetId="6">#REF!</definedName>
    <definedName name="SameStateCheck" localSheetId="7">#REF!</definedName>
    <definedName name="SameStateCheck">#REF!</definedName>
    <definedName name="SameStateCheckError" localSheetId="0">#REF!</definedName>
    <definedName name="SameStateCheckError" localSheetId="1">#REF!</definedName>
    <definedName name="SameStateCheckError" localSheetId="6">#REF!</definedName>
    <definedName name="SameStateCheckError" localSheetId="7">#REF!</definedName>
    <definedName name="SameStateCheckError">#REF!</definedName>
    <definedName name="SAPBEXrevision" hidden="1">1</definedName>
    <definedName name="SAPBEXsysID" hidden="1">"BWP"</definedName>
    <definedName name="SAPBEXwbID" hidden="1">"45EQYSCWE9WJMGB34OOD1BOQZ"</definedName>
    <definedName name="SECOND" localSheetId="0">[1]Jan!#REF!</definedName>
    <definedName name="SECOND" localSheetId="1">[1]Jan!#REF!</definedName>
    <definedName name="SECOND" localSheetId="6">[1]Jan!#REF!</definedName>
    <definedName name="SECOND" localSheetId="7">[1]Jan!#REF!</definedName>
    <definedName name="SECOND">[1]Jan!#REF!</definedName>
    <definedName name="SEP" localSheetId="0">[1]Jan!#REF!</definedName>
    <definedName name="SEP" localSheetId="1">[1]Jan!#REF!</definedName>
    <definedName name="SEP" localSheetId="6">[1]Jan!#REF!</definedName>
    <definedName name="SEP" localSheetId="7">[1]Jan!#REF!</definedName>
    <definedName name="SEP">[1]Jan!#REF!</definedName>
    <definedName name="SettingAlloc" localSheetId="0">#REF!</definedName>
    <definedName name="SettingAlloc" localSheetId="1">#REF!</definedName>
    <definedName name="SettingAlloc" localSheetId="6">#REF!</definedName>
    <definedName name="SettingAlloc" localSheetId="7">#REF!</definedName>
    <definedName name="SettingAlloc">#REF!</definedName>
    <definedName name="SettingRB" localSheetId="0">#REF!</definedName>
    <definedName name="SettingRB" localSheetId="1">#REF!</definedName>
    <definedName name="SettingRB" localSheetId="6">#REF!</definedName>
    <definedName name="SettingRB" localSheetId="7">#REF!</definedName>
    <definedName name="SettingRB">#REF!</definedName>
    <definedName name="shit" localSheetId="8"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localSheetId="9" hidden="1">{"PRINT",#N/A,TRUE,"APPA";"PRINT",#N/A,TRUE,"APS";"PRINT",#N/A,TRUE,"BHPL";"PRINT",#N/A,TRUE,"BHPL2";"PRINT",#N/A,TRUE,"CDWR";"PRINT",#N/A,TRUE,"EWEB";"PRINT",#N/A,TRUE,"LADWP";"PRINT",#N/A,TRUE,"NEVBASE"}</definedName>
    <definedName name="shit" localSheetId="1" hidden="1">{"PRINT",#N/A,TRUE,"APPA";"PRINT",#N/A,TRUE,"APS";"PRINT",#N/A,TRUE,"BHPL";"PRINT",#N/A,TRUE,"BHPL2";"PRINT",#N/A,TRUE,"CDWR";"PRINT",#N/A,TRUE,"EWEB";"PRINT",#N/A,TRUE,"LADWP";"PRINT",#N/A,TRUE,"NEVBASE"}</definedName>
    <definedName name="shit" localSheetId="6" hidden="1">{"PRINT",#N/A,TRUE,"APPA";"PRINT",#N/A,TRUE,"APS";"PRINT",#N/A,TRUE,"BHPL";"PRINT",#N/A,TRUE,"BHPL2";"PRINT",#N/A,TRUE,"CDWR";"PRINT",#N/A,TRUE,"EWEB";"PRINT",#N/A,TRUE,"LADWP";"PRINT",#N/A,TRUE,"NEVBASE"}</definedName>
    <definedName name="shit" localSheetId="7"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IT" localSheetId="0">#REF!</definedName>
    <definedName name="SIT" localSheetId="1">#REF!</definedName>
    <definedName name="SIT" localSheetId="6">#REF!</definedName>
    <definedName name="SIT" localSheetId="7">#REF!</definedName>
    <definedName name="SIT">#REF!</definedName>
    <definedName name="situs" localSheetId="0">#REF!</definedName>
    <definedName name="situs" localSheetId="1">#REF!</definedName>
    <definedName name="situs" localSheetId="6">#REF!</definedName>
    <definedName name="situs" localSheetId="7">#REF!</definedName>
    <definedName name="situs">#REF!</definedName>
    <definedName name="SortContract" localSheetId="0">#REF!</definedName>
    <definedName name="SortContract" localSheetId="1">#REF!</definedName>
    <definedName name="SortContract" localSheetId="6">#REF!</definedName>
    <definedName name="SortContract" localSheetId="7">#REF!</definedName>
    <definedName name="SortContract">#REF!</definedName>
    <definedName name="SortDepr" localSheetId="0">#REF!</definedName>
    <definedName name="SortDepr" localSheetId="1">#REF!</definedName>
    <definedName name="SortDepr" localSheetId="6">#REF!</definedName>
    <definedName name="SortDepr" localSheetId="7">#REF!</definedName>
    <definedName name="SortDepr">#REF!</definedName>
    <definedName name="SortMisc1" localSheetId="0">#REF!</definedName>
    <definedName name="SortMisc1" localSheetId="1">#REF!</definedName>
    <definedName name="SortMisc1" localSheetId="6">#REF!</definedName>
    <definedName name="SortMisc1" localSheetId="7">#REF!</definedName>
    <definedName name="SortMisc1">#REF!</definedName>
    <definedName name="SortMisc2" localSheetId="0">#REF!</definedName>
    <definedName name="SortMisc2" localSheetId="1">#REF!</definedName>
    <definedName name="SortMisc2" localSheetId="6">#REF!</definedName>
    <definedName name="SortMisc2" localSheetId="7">#REF!</definedName>
    <definedName name="SortMisc2">#REF!</definedName>
    <definedName name="SortNPC" localSheetId="0">#REF!</definedName>
    <definedName name="SortNPC" localSheetId="1">#REF!</definedName>
    <definedName name="SortNPC" localSheetId="6">#REF!</definedName>
    <definedName name="SortNPC" localSheetId="7">#REF!</definedName>
    <definedName name="SortNPC">#REF!</definedName>
    <definedName name="SortOM" localSheetId="0">#REF!</definedName>
    <definedName name="SortOM" localSheetId="1">#REF!</definedName>
    <definedName name="SortOM" localSheetId="6">#REF!</definedName>
    <definedName name="SortOM" localSheetId="7">#REF!</definedName>
    <definedName name="SortOM">#REF!</definedName>
    <definedName name="SortOther" localSheetId="0">#REF!</definedName>
    <definedName name="SortOther" localSheetId="1">#REF!</definedName>
    <definedName name="SortOther" localSheetId="6">#REF!</definedName>
    <definedName name="SortOther" localSheetId="7">#REF!</definedName>
    <definedName name="SortOther">#REF!</definedName>
    <definedName name="SortRB" localSheetId="0">#REF!</definedName>
    <definedName name="SortRB" localSheetId="1">#REF!</definedName>
    <definedName name="SortRB" localSheetId="6">#REF!</definedName>
    <definedName name="SortRB" localSheetId="7">#REF!</definedName>
    <definedName name="SortRB">#REF!</definedName>
    <definedName name="SortRev" localSheetId="0">#REF!</definedName>
    <definedName name="SortRev" localSheetId="1">#REF!</definedName>
    <definedName name="SortRev" localSheetId="6">#REF!</definedName>
    <definedName name="SortRev" localSheetId="7">#REF!</definedName>
    <definedName name="SortRev">#REF!</definedName>
    <definedName name="SortTax" localSheetId="0">#REF!</definedName>
    <definedName name="SortTax" localSheetId="1">#REF!</definedName>
    <definedName name="SortTax" localSheetId="6">#REF!</definedName>
    <definedName name="SortTax" localSheetId="7">#REF!</definedName>
    <definedName name="SortTax">#REF!</definedName>
    <definedName name="SP_LABOR___BENEFITS_P76640_ACCRUAL_JAN00" localSheetId="0">#REF!</definedName>
    <definedName name="SP_LABOR___BENEFITS_P76640_ACCRUAL_JAN00" localSheetId="1">#REF!</definedName>
    <definedName name="SP_LABOR___BENEFITS_P76640_ACCRUAL_JAN00" localSheetId="6">#REF!</definedName>
    <definedName name="SP_LABOR___BENEFITS_P76640_ACCRUAL_JAN00" localSheetId="7">#REF!</definedName>
    <definedName name="SP_LABOR___BENEFITS_P76640_ACCRUAL_JAN00">#REF!</definedName>
    <definedName name="ST_Bottom1" localSheetId="0">[9]Variance!#REF!</definedName>
    <definedName name="ST_Bottom1" localSheetId="1">[9]Variance!#REF!</definedName>
    <definedName name="ST_Bottom1" localSheetId="6">[9]Variance!#REF!</definedName>
    <definedName name="ST_Bottom1" localSheetId="7">[9]Variance!#REF!</definedName>
    <definedName name="ST_Bottom1">[9]Variance!#REF!</definedName>
    <definedName name="ST_Top1" localSheetId="0">[9]Variance!#REF!</definedName>
    <definedName name="ST_Top1" localSheetId="1">[9]Variance!#REF!</definedName>
    <definedName name="ST_Top1" localSheetId="6">[9]Variance!#REF!</definedName>
    <definedName name="ST_Top1" localSheetId="7">[9]Variance!#REF!</definedName>
    <definedName name="ST_Top1">[9]Variance!#REF!</definedName>
    <definedName name="ST_Top2" localSheetId="0">[9]Variance!#REF!</definedName>
    <definedName name="ST_Top2" localSheetId="1">[9]Variance!#REF!</definedName>
    <definedName name="ST_Top2" localSheetId="6">[9]Variance!#REF!</definedName>
    <definedName name="ST_Top2" localSheetId="7">[9]Variance!#REF!</definedName>
    <definedName name="ST_Top2">[9]Variance!#REF!</definedName>
    <definedName name="ST_Top3" localSheetId="0">[8]BW!#REF!</definedName>
    <definedName name="ST_Top3" localSheetId="1">[8]BW!#REF!</definedName>
    <definedName name="ST_Top3" localSheetId="6">[8]BW!#REF!</definedName>
    <definedName name="ST_Top3" localSheetId="7">[8]BW!#REF!</definedName>
    <definedName name="ST_Top3">[8]BW!#REF!</definedName>
    <definedName name="START" localSheetId="0">[1]Jan!#REF!</definedName>
    <definedName name="START" localSheetId="1">[1]Jan!#REF!</definedName>
    <definedName name="START" localSheetId="6">[1]Jan!#REF!</definedName>
    <definedName name="START" localSheetId="7">[1]Jan!#REF!</definedName>
    <definedName name="START">[1]Jan!#REF!</definedName>
    <definedName name="StateTax" localSheetId="0">[6]Utah!#REF!</definedName>
    <definedName name="StateTax" localSheetId="1">[6]Utah!#REF!</definedName>
    <definedName name="StateTax" localSheetId="6">[6]Utah!#REF!</definedName>
    <definedName name="StateTax" localSheetId="7">[6]Utah!#REF!</definedName>
    <definedName name="StateTax">[6]Utah!#REF!</definedName>
    <definedName name="SumAdjContract" localSheetId="0">[6]Utah!#REF!</definedName>
    <definedName name="SumAdjContract" localSheetId="1">[6]Utah!#REF!</definedName>
    <definedName name="SumAdjContract" localSheetId="6">[6]Utah!#REF!</definedName>
    <definedName name="SumAdjContract" localSheetId="7">[6]Utah!#REF!</definedName>
    <definedName name="SumAdjContract">[6]Utah!#REF!</definedName>
    <definedName name="SumAdjDepr" localSheetId="0">[6]Utah!#REF!</definedName>
    <definedName name="SumAdjDepr" localSheetId="1">[6]Utah!#REF!</definedName>
    <definedName name="SumAdjDepr" localSheetId="6">[6]Utah!#REF!</definedName>
    <definedName name="SumAdjDepr" localSheetId="7">[6]Utah!#REF!</definedName>
    <definedName name="SumAdjDepr">[6]Utah!#REF!</definedName>
    <definedName name="SumAdjMisc1" localSheetId="0">[6]Utah!#REF!</definedName>
    <definedName name="SumAdjMisc1" localSheetId="1">[6]Utah!#REF!</definedName>
    <definedName name="SumAdjMisc1" localSheetId="6">[6]Utah!#REF!</definedName>
    <definedName name="SumAdjMisc1" localSheetId="7">[6]Utah!#REF!</definedName>
    <definedName name="SumAdjMisc1">[6]Utah!#REF!</definedName>
    <definedName name="SumAdjMisc2" localSheetId="0">[6]Utah!#REF!</definedName>
    <definedName name="SumAdjMisc2" localSheetId="1">[6]Utah!#REF!</definedName>
    <definedName name="SumAdjMisc2" localSheetId="6">[6]Utah!#REF!</definedName>
    <definedName name="SumAdjMisc2" localSheetId="7">[6]Utah!#REF!</definedName>
    <definedName name="SumAdjMisc2">[6]Utah!#REF!</definedName>
    <definedName name="SumAdjNPC" localSheetId="0">[6]Utah!#REF!</definedName>
    <definedName name="SumAdjNPC" localSheetId="1">[6]Utah!#REF!</definedName>
    <definedName name="SumAdjNPC" localSheetId="6">[6]Utah!#REF!</definedName>
    <definedName name="SumAdjNPC" localSheetId="7">[6]Utah!#REF!</definedName>
    <definedName name="SumAdjNPC">[6]Utah!#REF!</definedName>
    <definedName name="SumAdjOM" localSheetId="0">[6]Utah!#REF!</definedName>
    <definedName name="SumAdjOM" localSheetId="1">[6]Utah!#REF!</definedName>
    <definedName name="SumAdjOM" localSheetId="6">[6]Utah!#REF!</definedName>
    <definedName name="SumAdjOM" localSheetId="7">[6]Utah!#REF!</definedName>
    <definedName name="SumAdjOM">[6]Utah!#REF!</definedName>
    <definedName name="SumAdjOther" localSheetId="0">[6]Utah!#REF!</definedName>
    <definedName name="SumAdjOther" localSheetId="1">[6]Utah!#REF!</definedName>
    <definedName name="SumAdjOther" localSheetId="6">[6]Utah!#REF!</definedName>
    <definedName name="SumAdjOther" localSheetId="7">[6]Utah!#REF!</definedName>
    <definedName name="SumAdjOther">[6]Utah!#REF!</definedName>
    <definedName name="SumAdjRB" localSheetId="0">[6]Utah!#REF!</definedName>
    <definedName name="SumAdjRB" localSheetId="1">[6]Utah!#REF!</definedName>
    <definedName name="SumAdjRB" localSheetId="6">[6]Utah!#REF!</definedName>
    <definedName name="SumAdjRB" localSheetId="7">[6]Utah!#REF!</definedName>
    <definedName name="SumAdjRB">[6]Utah!#REF!</definedName>
    <definedName name="SumAdjRev" localSheetId="0">[6]Utah!#REF!</definedName>
    <definedName name="SumAdjRev" localSheetId="1">[6]Utah!#REF!</definedName>
    <definedName name="SumAdjRev" localSheetId="6">[6]Utah!#REF!</definedName>
    <definedName name="SumAdjRev" localSheetId="7">[6]Utah!#REF!</definedName>
    <definedName name="SumAdjRev">[6]Utah!#REF!</definedName>
    <definedName name="SumAdjTax" localSheetId="0">[6]Utah!#REF!</definedName>
    <definedName name="SumAdjTax" localSheetId="1">[6]Utah!#REF!</definedName>
    <definedName name="SumAdjTax" localSheetId="6">[6]Utah!#REF!</definedName>
    <definedName name="SumAdjTax" localSheetId="7">[6]Utah!#REF!</definedName>
    <definedName name="SumAdjTax">[6]Utah!#REF!</definedName>
    <definedName name="SUMMARY" localSheetId="0">#REF!</definedName>
    <definedName name="SUMMARY" localSheetId="1">#REF!</definedName>
    <definedName name="SUMMARY" localSheetId="6">#REF!</definedName>
    <definedName name="SUMMARY" localSheetId="7">#REF!</definedName>
    <definedName name="SUMMARY">#REF!</definedName>
    <definedName name="SUMMARY23" localSheetId="0">[6]Utah!#REF!</definedName>
    <definedName name="SUMMARY23" localSheetId="1">[6]Utah!#REF!</definedName>
    <definedName name="SUMMARY23" localSheetId="6">[6]Utah!#REF!</definedName>
    <definedName name="SUMMARY23" localSheetId="7">[6]Utah!#REF!</definedName>
    <definedName name="SUMMARY23">[6]Utah!#REF!</definedName>
    <definedName name="SUMMARY3" localSheetId="0">[6]Utah!#REF!</definedName>
    <definedName name="SUMMARY3" localSheetId="1">[6]Utah!#REF!</definedName>
    <definedName name="SUMMARY3" localSheetId="6">[6]Utah!#REF!</definedName>
    <definedName name="SUMMARY3" localSheetId="7">[6]Utah!#REF!</definedName>
    <definedName name="SUMMARY3">[6]Utah!#REF!</definedName>
    <definedName name="SumSortAdjContract" localSheetId="0">#REF!</definedName>
    <definedName name="SumSortAdjContract" localSheetId="1">#REF!</definedName>
    <definedName name="SumSortAdjContract" localSheetId="6">#REF!</definedName>
    <definedName name="SumSortAdjContract" localSheetId="7">#REF!</definedName>
    <definedName name="SumSortAdjContract">#REF!</definedName>
    <definedName name="SumSortAdjDepr" localSheetId="0">#REF!</definedName>
    <definedName name="SumSortAdjDepr" localSheetId="1">#REF!</definedName>
    <definedName name="SumSortAdjDepr" localSheetId="6">#REF!</definedName>
    <definedName name="SumSortAdjDepr" localSheetId="7">#REF!</definedName>
    <definedName name="SumSortAdjDepr">#REF!</definedName>
    <definedName name="SumSortAdjMisc1" localSheetId="0">#REF!</definedName>
    <definedName name="SumSortAdjMisc1" localSheetId="1">#REF!</definedName>
    <definedName name="SumSortAdjMisc1" localSheetId="6">#REF!</definedName>
    <definedName name="SumSortAdjMisc1" localSheetId="7">#REF!</definedName>
    <definedName name="SumSortAdjMisc1">#REF!</definedName>
    <definedName name="SumSortAdjMisc2" localSheetId="0">#REF!</definedName>
    <definedName name="SumSortAdjMisc2" localSheetId="1">#REF!</definedName>
    <definedName name="SumSortAdjMisc2" localSheetId="6">#REF!</definedName>
    <definedName name="SumSortAdjMisc2" localSheetId="7">#REF!</definedName>
    <definedName name="SumSortAdjMisc2">#REF!</definedName>
    <definedName name="SumSortAdjNPC" localSheetId="0">#REF!</definedName>
    <definedName name="SumSortAdjNPC" localSheetId="1">#REF!</definedName>
    <definedName name="SumSortAdjNPC" localSheetId="6">#REF!</definedName>
    <definedName name="SumSortAdjNPC" localSheetId="7">#REF!</definedName>
    <definedName name="SumSortAdjNPC">#REF!</definedName>
    <definedName name="SumSortAdjOM" localSheetId="0">#REF!</definedName>
    <definedName name="SumSortAdjOM" localSheetId="1">#REF!</definedName>
    <definedName name="SumSortAdjOM" localSheetId="6">#REF!</definedName>
    <definedName name="SumSortAdjOM" localSheetId="7">#REF!</definedName>
    <definedName name="SumSortAdjOM">#REF!</definedName>
    <definedName name="SumSortAdjOther" localSheetId="0">#REF!</definedName>
    <definedName name="SumSortAdjOther" localSheetId="1">#REF!</definedName>
    <definedName name="SumSortAdjOther" localSheetId="6">#REF!</definedName>
    <definedName name="SumSortAdjOther" localSheetId="7">#REF!</definedName>
    <definedName name="SumSortAdjOther">#REF!</definedName>
    <definedName name="SumSortAdjRB" localSheetId="0">#REF!</definedName>
    <definedName name="SumSortAdjRB" localSheetId="1">#REF!</definedName>
    <definedName name="SumSortAdjRB" localSheetId="6">#REF!</definedName>
    <definedName name="SumSortAdjRB" localSheetId="7">#REF!</definedName>
    <definedName name="SumSortAdjRB">#REF!</definedName>
    <definedName name="SumSortAdjRev" localSheetId="0">#REF!</definedName>
    <definedName name="SumSortAdjRev" localSheetId="1">#REF!</definedName>
    <definedName name="SumSortAdjRev" localSheetId="6">#REF!</definedName>
    <definedName name="SumSortAdjRev" localSheetId="7">#REF!</definedName>
    <definedName name="SumSortAdjRev">#REF!</definedName>
    <definedName name="SumSortAdjTax" localSheetId="0">#REF!</definedName>
    <definedName name="SumSortAdjTax" localSheetId="1">#REF!</definedName>
    <definedName name="SumSortAdjTax" localSheetId="6">#REF!</definedName>
    <definedName name="SumSortAdjTax" localSheetId="7">#REF!</definedName>
    <definedName name="SumSortAdjTax">#REF!</definedName>
    <definedName name="SumSortVariable" localSheetId="0">#REF!</definedName>
    <definedName name="SumSortVariable" localSheetId="1">#REF!</definedName>
    <definedName name="SumSortVariable" localSheetId="6">#REF!</definedName>
    <definedName name="SumSortVariable" localSheetId="7">#REF!</definedName>
    <definedName name="SumSortVariable">#REF!</definedName>
    <definedName name="SumTitle" localSheetId="0">#REF!</definedName>
    <definedName name="SumTitle" localSheetId="1">#REF!</definedName>
    <definedName name="SumTitle" localSheetId="6">#REF!</definedName>
    <definedName name="SumTitle" localSheetId="7">#REF!</definedName>
    <definedName name="SumTitle">#REF!</definedName>
    <definedName name="T1_Print" localSheetId="0">#REF!</definedName>
    <definedName name="T1_Print" localSheetId="1">#REF!</definedName>
    <definedName name="T1_Print" localSheetId="6">#REF!</definedName>
    <definedName name="T1_Print" localSheetId="7">#REF!</definedName>
    <definedName name="T1_Print">#REF!</definedName>
    <definedName name="T1MAAVGRBCA" localSheetId="0">#REF!</definedName>
    <definedName name="T1MAAVGRBCA" localSheetId="1">#REF!</definedName>
    <definedName name="T1MAAVGRBCA" localSheetId="6">#REF!</definedName>
    <definedName name="T1MAAVGRBCA" localSheetId="7">#REF!</definedName>
    <definedName name="T1MAAVGRBCA">#REF!</definedName>
    <definedName name="T1MAAVGRBWA" localSheetId="0">#REF!</definedName>
    <definedName name="T1MAAVGRBWA" localSheetId="1">#REF!</definedName>
    <definedName name="T1MAAVGRBWA" localSheetId="6">#REF!</definedName>
    <definedName name="T1MAAVGRBWA" localSheetId="7">#REF!</definedName>
    <definedName name="T1MAAVGRBWA">#REF!</definedName>
    <definedName name="T1MAYERBCA" localSheetId="0">#REF!</definedName>
    <definedName name="T1MAYERBCA" localSheetId="1">#REF!</definedName>
    <definedName name="T1MAYERBCA" localSheetId="6">#REF!</definedName>
    <definedName name="T1MAYERBCA" localSheetId="7">#REF!</definedName>
    <definedName name="T1MAYERBCA">#REF!</definedName>
    <definedName name="T1MAYERBOR" localSheetId="0">#REF!</definedName>
    <definedName name="T1MAYERBOR" localSheetId="1">#REF!</definedName>
    <definedName name="T1MAYERBOR" localSheetId="6">#REF!</definedName>
    <definedName name="T1MAYERBOR" localSheetId="7">#REF!</definedName>
    <definedName name="T1MAYERBOR">#REF!</definedName>
    <definedName name="T1MAYERBWA" localSheetId="0">#REF!</definedName>
    <definedName name="T1MAYERBWA" localSheetId="1">#REF!</definedName>
    <definedName name="T1MAYERBWA" localSheetId="6">#REF!</definedName>
    <definedName name="T1MAYERBWA" localSheetId="7">#REF!</definedName>
    <definedName name="T1MAYERBWA">#REF!</definedName>
    <definedName name="T1RIAVGRBCA" localSheetId="0">#REF!</definedName>
    <definedName name="T1RIAVGRBCA" localSheetId="1">#REF!</definedName>
    <definedName name="T1RIAVGRBCA" localSheetId="6">#REF!</definedName>
    <definedName name="T1RIAVGRBCA" localSheetId="7">#REF!</definedName>
    <definedName name="T1RIAVGRBCA">#REF!</definedName>
    <definedName name="T1RIAVGRBOR" localSheetId="0">#REF!</definedName>
    <definedName name="T1RIAVGRBOR" localSheetId="1">#REF!</definedName>
    <definedName name="T1RIAVGRBOR" localSheetId="6">#REF!</definedName>
    <definedName name="T1RIAVGRBOR" localSheetId="7">#REF!</definedName>
    <definedName name="T1RIAVGRBOR">#REF!</definedName>
    <definedName name="T1RIAVGRBWA" localSheetId="0">#REF!</definedName>
    <definedName name="T1RIAVGRBWA" localSheetId="1">#REF!</definedName>
    <definedName name="T1RIAVGRBWA" localSheetId="6">#REF!</definedName>
    <definedName name="T1RIAVGRBWA" localSheetId="7">#REF!</definedName>
    <definedName name="T1RIAVGRBWA">#REF!</definedName>
    <definedName name="T1RIYERBCA" localSheetId="0">#REF!</definedName>
    <definedName name="T1RIYERBCA" localSheetId="1">#REF!</definedName>
    <definedName name="T1RIYERBCA" localSheetId="6">#REF!</definedName>
    <definedName name="T1RIYERBCA" localSheetId="7">#REF!</definedName>
    <definedName name="T1RIYERBCA">#REF!</definedName>
    <definedName name="T1RIYERBOR" localSheetId="0">#REF!</definedName>
    <definedName name="T1RIYERBOR" localSheetId="1">#REF!</definedName>
    <definedName name="T1RIYERBOR" localSheetId="6">#REF!</definedName>
    <definedName name="T1RIYERBOR" localSheetId="7">#REF!</definedName>
    <definedName name="T1RIYERBOR">#REF!</definedName>
    <definedName name="T1RIYERBWA" localSheetId="0">#REF!</definedName>
    <definedName name="T1RIYERBWA" localSheetId="1">#REF!</definedName>
    <definedName name="T1RIYERBWA" localSheetId="6">#REF!</definedName>
    <definedName name="T1RIYERBWA" localSheetId="7">#REF!</definedName>
    <definedName name="T1RIYERBWA">#REF!</definedName>
    <definedName name="T2_Print" localSheetId="0">#REF!</definedName>
    <definedName name="T2_Print" localSheetId="1">#REF!</definedName>
    <definedName name="T2_Print" localSheetId="6">#REF!</definedName>
    <definedName name="T2_Print" localSheetId="7">#REF!</definedName>
    <definedName name="T2_Print">#REF!</definedName>
    <definedName name="T2MAAVGRBCA" localSheetId="0">#REF!</definedName>
    <definedName name="T2MAAVGRBCA" localSheetId="1">#REF!</definedName>
    <definedName name="T2MAAVGRBCA" localSheetId="6">#REF!</definedName>
    <definedName name="T2MAAVGRBCA" localSheetId="7">#REF!</definedName>
    <definedName name="T2MAAVGRBCA">#REF!</definedName>
    <definedName name="T2MAAVGRBOR" localSheetId="0">#REF!</definedName>
    <definedName name="T2MAAVGRBOR" localSheetId="1">#REF!</definedName>
    <definedName name="T2MAAVGRBOR" localSheetId="6">#REF!</definedName>
    <definedName name="T2MAAVGRBOR" localSheetId="7">#REF!</definedName>
    <definedName name="T2MAAVGRBOR">#REF!</definedName>
    <definedName name="T2MAAVGRBWA" localSheetId="0">#REF!</definedName>
    <definedName name="T2MAAVGRBWA" localSheetId="1">#REF!</definedName>
    <definedName name="T2MAAVGRBWA" localSheetId="6">#REF!</definedName>
    <definedName name="T2MAAVGRBWA" localSheetId="7">#REF!</definedName>
    <definedName name="T2MAAVGRBWA">#REF!</definedName>
    <definedName name="T2MAYERBCA" localSheetId="0">#REF!</definedName>
    <definedName name="T2MAYERBCA" localSheetId="1">#REF!</definedName>
    <definedName name="T2MAYERBCA" localSheetId="6">#REF!</definedName>
    <definedName name="T2MAYERBCA" localSheetId="7">#REF!</definedName>
    <definedName name="T2MAYERBCA">#REF!</definedName>
    <definedName name="T2MAYERBOR" localSheetId="0">#REF!</definedName>
    <definedName name="T2MAYERBOR" localSheetId="1">#REF!</definedName>
    <definedName name="T2MAYERBOR" localSheetId="6">#REF!</definedName>
    <definedName name="T2MAYERBOR" localSheetId="7">#REF!</definedName>
    <definedName name="T2MAYERBOR">#REF!</definedName>
    <definedName name="T2MAYERBWA" localSheetId="0">#REF!</definedName>
    <definedName name="T2MAYERBWA" localSheetId="1">#REF!</definedName>
    <definedName name="T2MAYERBWA" localSheetId="6">#REF!</definedName>
    <definedName name="T2MAYERBWA" localSheetId="7">#REF!</definedName>
    <definedName name="T2MAYERBWA">#REF!</definedName>
    <definedName name="T2RateBase" localSheetId="0">[6]Utah!#REF!</definedName>
    <definedName name="T2RateBase" localSheetId="1">[6]Utah!#REF!</definedName>
    <definedName name="T2RateBase" localSheetId="6">[6]Utah!#REF!</definedName>
    <definedName name="T2RateBase" localSheetId="7">[6]Utah!#REF!</definedName>
    <definedName name="T2RateBase">[6]Utah!#REF!</definedName>
    <definedName name="T2RIAVGRBCA" localSheetId="0">#REF!</definedName>
    <definedName name="T2RIAVGRBCA" localSheetId="1">#REF!</definedName>
    <definedName name="T2RIAVGRBCA" localSheetId="6">#REF!</definedName>
    <definedName name="T2RIAVGRBCA" localSheetId="7">#REF!</definedName>
    <definedName name="T2RIAVGRBCA">#REF!</definedName>
    <definedName name="T2RIAVGRBOR" localSheetId="0">#REF!</definedName>
    <definedName name="T2RIAVGRBOR" localSheetId="1">#REF!</definedName>
    <definedName name="T2RIAVGRBOR" localSheetId="6">#REF!</definedName>
    <definedName name="T2RIAVGRBOR" localSheetId="7">#REF!</definedName>
    <definedName name="T2RIAVGRBOR">#REF!</definedName>
    <definedName name="T2RIAVGRBWA" localSheetId="0">#REF!</definedName>
    <definedName name="T2RIAVGRBWA" localSheetId="1">#REF!</definedName>
    <definedName name="T2RIAVGRBWA" localSheetId="6">#REF!</definedName>
    <definedName name="T2RIAVGRBWA" localSheetId="7">#REF!</definedName>
    <definedName name="T2RIAVGRBWA">#REF!</definedName>
    <definedName name="T2RIYERBCA" localSheetId="0">#REF!</definedName>
    <definedName name="T2RIYERBCA" localSheetId="1">#REF!</definedName>
    <definedName name="T2RIYERBCA" localSheetId="6">#REF!</definedName>
    <definedName name="T2RIYERBCA" localSheetId="7">#REF!</definedName>
    <definedName name="T2RIYERBCA">#REF!</definedName>
    <definedName name="T2RIYERBOR" localSheetId="0">#REF!</definedName>
    <definedName name="T2RIYERBOR" localSheetId="1">#REF!</definedName>
    <definedName name="T2RIYERBOR" localSheetId="6">#REF!</definedName>
    <definedName name="T2RIYERBOR" localSheetId="7">#REF!</definedName>
    <definedName name="T2RIYERBOR">#REF!</definedName>
    <definedName name="T2RIYERBWA" localSheetId="0">#REF!</definedName>
    <definedName name="T2RIYERBWA" localSheetId="1">#REF!</definedName>
    <definedName name="T2RIYERBWA" localSheetId="6">#REF!</definedName>
    <definedName name="T2RIYERBWA" localSheetId="7">#REF!</definedName>
    <definedName name="T2RIYERBWA">#REF!</definedName>
    <definedName name="T3_Print" localSheetId="0">#REF!</definedName>
    <definedName name="T3_Print" localSheetId="1">#REF!</definedName>
    <definedName name="T3_Print" localSheetId="6">#REF!</definedName>
    <definedName name="T3_Print" localSheetId="7">#REF!</definedName>
    <definedName name="T3_Print">#REF!</definedName>
    <definedName name="T3MAAVGRBCA" localSheetId="0">#REF!</definedName>
    <definedName name="T3MAAVGRBCA" localSheetId="1">#REF!</definedName>
    <definedName name="T3MAAVGRBCA" localSheetId="6">#REF!</definedName>
    <definedName name="T3MAAVGRBCA" localSheetId="7">#REF!</definedName>
    <definedName name="T3MAAVGRBCA">#REF!</definedName>
    <definedName name="T3MAAVGRBOR" localSheetId="0">#REF!</definedName>
    <definedName name="T3MAAVGRBOR" localSheetId="1">#REF!</definedName>
    <definedName name="T3MAAVGRBOR" localSheetId="6">#REF!</definedName>
    <definedName name="T3MAAVGRBOR" localSheetId="7">#REF!</definedName>
    <definedName name="T3MAAVGRBOR">#REF!</definedName>
    <definedName name="T3MAAVGRBWA" localSheetId="0">#REF!</definedName>
    <definedName name="T3MAAVGRBWA" localSheetId="1">#REF!</definedName>
    <definedName name="T3MAAVGRBWA" localSheetId="6">#REF!</definedName>
    <definedName name="T3MAAVGRBWA" localSheetId="7">#REF!</definedName>
    <definedName name="T3MAAVGRBWA">#REF!</definedName>
    <definedName name="T3MAYERBCA" localSheetId="0">#REF!</definedName>
    <definedName name="T3MAYERBCA" localSheetId="1">#REF!</definedName>
    <definedName name="T3MAYERBCA" localSheetId="6">#REF!</definedName>
    <definedName name="T3MAYERBCA" localSheetId="7">#REF!</definedName>
    <definedName name="T3MAYERBCA">#REF!</definedName>
    <definedName name="T3MAYERBOR" localSheetId="0">#REF!</definedName>
    <definedName name="T3MAYERBOR" localSheetId="1">#REF!</definedName>
    <definedName name="T3MAYERBOR" localSheetId="6">#REF!</definedName>
    <definedName name="T3MAYERBOR" localSheetId="7">#REF!</definedName>
    <definedName name="T3MAYERBOR">#REF!</definedName>
    <definedName name="T3MAYERBWA" localSheetId="0">#REF!</definedName>
    <definedName name="T3MAYERBWA" localSheetId="1">#REF!</definedName>
    <definedName name="T3MAYERBWA" localSheetId="6">#REF!</definedName>
    <definedName name="T3MAYERBWA" localSheetId="7">#REF!</definedName>
    <definedName name="T3MAYERBWA">#REF!</definedName>
    <definedName name="T3RateBase" localSheetId="0">[6]Utah!#REF!</definedName>
    <definedName name="T3RateBase" localSheetId="1">[6]Utah!#REF!</definedName>
    <definedName name="T3RateBase" localSheetId="6">[6]Utah!#REF!</definedName>
    <definedName name="T3RateBase" localSheetId="7">[6]Utah!#REF!</definedName>
    <definedName name="T3RateBase">[6]Utah!#REF!</definedName>
    <definedName name="T3RIAVGRBCA" localSheetId="0">#REF!</definedName>
    <definedName name="T3RIAVGRBCA" localSheetId="1">#REF!</definedName>
    <definedName name="T3RIAVGRBCA" localSheetId="6">#REF!</definedName>
    <definedName name="T3RIAVGRBCA" localSheetId="7">#REF!</definedName>
    <definedName name="T3RIAVGRBCA">#REF!</definedName>
    <definedName name="T3RIAVGRBOR" localSheetId="0">#REF!</definedName>
    <definedName name="T3RIAVGRBOR" localSheetId="1">#REF!</definedName>
    <definedName name="T3RIAVGRBOR" localSheetId="6">#REF!</definedName>
    <definedName name="T3RIAVGRBOR" localSheetId="7">#REF!</definedName>
    <definedName name="T3RIAVGRBOR">#REF!</definedName>
    <definedName name="T3RIAVGRBWA" localSheetId="0">#REF!</definedName>
    <definedName name="T3RIAVGRBWA" localSheetId="1">#REF!</definedName>
    <definedName name="T3RIAVGRBWA" localSheetId="6">#REF!</definedName>
    <definedName name="T3RIAVGRBWA" localSheetId="7">#REF!</definedName>
    <definedName name="T3RIAVGRBWA">#REF!</definedName>
    <definedName name="T3RIYERBCA" localSheetId="0">#REF!</definedName>
    <definedName name="T3RIYERBCA" localSheetId="1">#REF!</definedName>
    <definedName name="T3RIYERBCA" localSheetId="6">#REF!</definedName>
    <definedName name="T3RIYERBCA" localSheetId="7">#REF!</definedName>
    <definedName name="T3RIYERBCA">#REF!</definedName>
    <definedName name="T3RIYERBOR" localSheetId="0">#REF!</definedName>
    <definedName name="T3RIYERBOR" localSheetId="1">#REF!</definedName>
    <definedName name="T3RIYERBOR" localSheetId="6">#REF!</definedName>
    <definedName name="T3RIYERBOR" localSheetId="7">#REF!</definedName>
    <definedName name="T3RIYERBOR">#REF!</definedName>
    <definedName name="T3RIYERBWA" localSheetId="0">#REF!</definedName>
    <definedName name="T3RIYERBWA" localSheetId="1">#REF!</definedName>
    <definedName name="T3RIYERBWA" localSheetId="6">#REF!</definedName>
    <definedName name="T3RIYERBWA" localSheetId="7">#REF!</definedName>
    <definedName name="T3RIYERBWA">#REF!</definedName>
    <definedName name="table1" localSheetId="0">'[21]Allocation FY2005'!#REF!</definedName>
    <definedName name="table1" localSheetId="1">'[21]Allocation FY2005'!#REF!</definedName>
    <definedName name="table1" localSheetId="6">'[21]Allocation FY2005'!#REF!</definedName>
    <definedName name="table1" localSheetId="7">'[21]Allocation FY2005'!#REF!</definedName>
    <definedName name="table1">'[21]Allocation FY2005'!#REF!</definedName>
    <definedName name="table2" localSheetId="0">'[21]Allocation FY2005'!#REF!</definedName>
    <definedName name="table2" localSheetId="1">'[21]Allocation FY2005'!#REF!</definedName>
    <definedName name="table2" localSheetId="6">'[21]Allocation FY2005'!#REF!</definedName>
    <definedName name="table2" localSheetId="7">'[21]Allocation FY2005'!#REF!</definedName>
    <definedName name="table2">'[21]Allocation FY2005'!#REF!</definedName>
    <definedName name="table3" localSheetId="0">'[21]Allocation FY2004'!#REF!</definedName>
    <definedName name="table3" localSheetId="1">'[21]Allocation FY2004'!#REF!</definedName>
    <definedName name="table3" localSheetId="6">'[21]Allocation FY2004'!#REF!</definedName>
    <definedName name="table3" localSheetId="7">'[21]Allocation FY2004'!#REF!</definedName>
    <definedName name="table3">'[21]Allocation FY2004'!#REF!</definedName>
    <definedName name="table4" localSheetId="0">'[21]Allocation FY2004'!#REF!</definedName>
    <definedName name="table4" localSheetId="1">'[21]Allocation FY2004'!#REF!</definedName>
    <definedName name="table4" localSheetId="6">'[21]Allocation FY2004'!#REF!</definedName>
    <definedName name="table4" localSheetId="7">'[21]Allocation FY2004'!#REF!</definedName>
    <definedName name="table4">'[21]Allocation FY2004'!#REF!</definedName>
    <definedName name="tableb" localSheetId="0">#REF!</definedName>
    <definedName name="tableb" localSheetId="1">#REF!</definedName>
    <definedName name="tableb" localSheetId="6">#REF!</definedName>
    <definedName name="tableb" localSheetId="7">#REF!</definedName>
    <definedName name="tableb">#REF!</definedName>
    <definedName name="tablec" localSheetId="0">#REF!</definedName>
    <definedName name="tablec" localSheetId="1">#REF!</definedName>
    <definedName name="tablec" localSheetId="6">#REF!</definedName>
    <definedName name="tablec" localSheetId="7">#REF!</definedName>
    <definedName name="tablec">#REF!</definedName>
    <definedName name="tablex" localSheetId="0">#REF!</definedName>
    <definedName name="tablex" localSheetId="1">#REF!</definedName>
    <definedName name="tablex" localSheetId="6">#REF!</definedName>
    <definedName name="tablex" localSheetId="7">#REF!</definedName>
    <definedName name="tablex">#REF!</definedName>
    <definedName name="tabley" localSheetId="0">#REF!</definedName>
    <definedName name="tabley" localSheetId="1">#REF!</definedName>
    <definedName name="tabley" localSheetId="6">#REF!</definedName>
    <definedName name="tabley" localSheetId="7">#REF!</definedName>
    <definedName name="tabley">#REF!</definedName>
    <definedName name="TaxAcctCheck" localSheetId="0">#REF!</definedName>
    <definedName name="TaxAcctCheck" localSheetId="1">#REF!</definedName>
    <definedName name="TaxAcctCheck" localSheetId="6">#REF!</definedName>
    <definedName name="TaxAcctCheck" localSheetId="7">#REF!</definedName>
    <definedName name="TaxAcctCheck">#REF!</definedName>
    <definedName name="TaxAdjCheck" localSheetId="0">#REF!</definedName>
    <definedName name="TaxAdjCheck" localSheetId="1">#REF!</definedName>
    <definedName name="TaxAdjCheck" localSheetId="6">#REF!</definedName>
    <definedName name="TaxAdjCheck" localSheetId="7">#REF!</definedName>
    <definedName name="TaxAdjCheck">#REF!</definedName>
    <definedName name="TaxAdjNumber" localSheetId="0">#REF!</definedName>
    <definedName name="TaxAdjNumber" localSheetId="1">#REF!</definedName>
    <definedName name="TaxAdjNumber" localSheetId="6">#REF!</definedName>
    <definedName name="TaxAdjNumber" localSheetId="7">#REF!</definedName>
    <definedName name="TaxAdjNumber">#REF!</definedName>
    <definedName name="TaxAdjNumberPaste" localSheetId="0">#REF!</definedName>
    <definedName name="TaxAdjNumberPaste" localSheetId="1">#REF!</definedName>
    <definedName name="TaxAdjNumberPaste" localSheetId="6">#REF!</definedName>
    <definedName name="TaxAdjNumberPaste" localSheetId="7">#REF!</definedName>
    <definedName name="TaxAdjNumberPaste">#REF!</definedName>
    <definedName name="TaxAdjSortData" localSheetId="0">#REF!</definedName>
    <definedName name="TaxAdjSortData" localSheetId="1">#REF!</definedName>
    <definedName name="TaxAdjSortData" localSheetId="6">#REF!</definedName>
    <definedName name="TaxAdjSortData" localSheetId="7">#REF!</definedName>
    <definedName name="TaxAdjSortData">#REF!</definedName>
    <definedName name="TaxAdjSortOrder" localSheetId="0">#REF!</definedName>
    <definedName name="TaxAdjSortOrder" localSheetId="1">#REF!</definedName>
    <definedName name="TaxAdjSortOrder" localSheetId="6">#REF!</definedName>
    <definedName name="TaxAdjSortOrder" localSheetId="7">#REF!</definedName>
    <definedName name="TaxAdjSortOrder">#REF!</definedName>
    <definedName name="TaxFactorCheck" localSheetId="0">#REF!</definedName>
    <definedName name="TaxFactorCheck" localSheetId="1">#REF!</definedName>
    <definedName name="TaxFactorCheck" localSheetId="6">#REF!</definedName>
    <definedName name="TaxFactorCheck" localSheetId="7">#REF!</definedName>
    <definedName name="TaxFactorCheck">#REF!</definedName>
    <definedName name="TaxNumberSort" localSheetId="0">#REF!</definedName>
    <definedName name="TaxNumberSort" localSheetId="1">#REF!</definedName>
    <definedName name="TaxNumberSort" localSheetId="6">#REF!</definedName>
    <definedName name="TaxNumberSort" localSheetId="7">#REF!</definedName>
    <definedName name="TaxNumberSort">#REF!</definedName>
    <definedName name="TaxRate" localSheetId="0">[6]Utah!#REF!</definedName>
    <definedName name="TaxRate" localSheetId="1">[6]Utah!#REF!</definedName>
    <definedName name="TaxRate" localSheetId="6">[6]Utah!#REF!</definedName>
    <definedName name="TaxRate" localSheetId="7">[6]Utah!#REF!</definedName>
    <definedName name="TaxRate">[6]Utah!#REF!</definedName>
    <definedName name="TaxTypeCheck" localSheetId="0">#REF!</definedName>
    <definedName name="TaxTypeCheck" localSheetId="1">#REF!</definedName>
    <definedName name="TaxTypeCheck" localSheetId="6">#REF!</definedName>
    <definedName name="TaxTypeCheck" localSheetId="7">#REF!</definedName>
    <definedName name="TaxTypeCheck">#REF!</definedName>
    <definedName name="TEST0" localSheetId="0">#REF!</definedName>
    <definedName name="TEST0" localSheetId="1">#REF!</definedName>
    <definedName name="TEST0" localSheetId="6">#REF!</definedName>
    <definedName name="TEST0" localSheetId="7">#REF!</definedName>
    <definedName name="TEST0">#REF!</definedName>
    <definedName name="TESTHKEY" localSheetId="0">#REF!</definedName>
    <definedName name="TESTHKEY" localSheetId="1">#REF!</definedName>
    <definedName name="TESTHKEY" localSheetId="6">#REF!</definedName>
    <definedName name="TESTHKEY" localSheetId="7">#REF!</definedName>
    <definedName name="TESTHKEY">#REF!</definedName>
    <definedName name="TESTKEYS" localSheetId="0">#REF!</definedName>
    <definedName name="TESTKEYS" localSheetId="1">#REF!</definedName>
    <definedName name="TESTKEYS" localSheetId="6">#REF!</definedName>
    <definedName name="TESTKEYS" localSheetId="7">#REF!</definedName>
    <definedName name="TESTKEYS">#REF!</definedName>
    <definedName name="TESTVKEY" localSheetId="0">#REF!</definedName>
    <definedName name="TESTVKEY" localSheetId="1">#REF!</definedName>
    <definedName name="TESTVKEY" localSheetId="6">#REF!</definedName>
    <definedName name="TESTVKEY" localSheetId="7">#REF!</definedName>
    <definedName name="TESTVKEY">#REF!</definedName>
    <definedName name="ThreeFactorElectric" localSheetId="0">#REF!</definedName>
    <definedName name="ThreeFactorElectric" localSheetId="1">#REF!</definedName>
    <definedName name="ThreeFactorElectric" localSheetId="6">#REF!</definedName>
    <definedName name="ThreeFactorElectric" localSheetId="7">#REF!</definedName>
    <definedName name="ThreeFactorElectric">#REF!</definedName>
    <definedName name="TIMAAVGRBOR" localSheetId="0">#REF!</definedName>
    <definedName name="TIMAAVGRBOR" localSheetId="1">#REF!</definedName>
    <definedName name="TIMAAVGRBOR" localSheetId="6">#REF!</definedName>
    <definedName name="TIMAAVGRBOR" localSheetId="7">#REF!</definedName>
    <definedName name="TIMAAVGRBOR">#REF!</definedName>
    <definedName name="Top" localSheetId="0">#REF!</definedName>
    <definedName name="Top" localSheetId="1">#REF!</definedName>
    <definedName name="Top" localSheetId="6">#REF!</definedName>
    <definedName name="Top" localSheetId="7">#REF!</definedName>
    <definedName name="Top">#REF!</definedName>
    <definedName name="Type1Adj" localSheetId="0">[6]Utah!#REF!</definedName>
    <definedName name="Type1Adj" localSheetId="1">[6]Utah!#REF!</definedName>
    <definedName name="Type1Adj" localSheetId="6">[6]Utah!#REF!</definedName>
    <definedName name="Type1Adj" localSheetId="7">[6]Utah!#REF!</definedName>
    <definedName name="Type1Adj">[6]Utah!#REF!</definedName>
    <definedName name="Type1AdjTax" localSheetId="0">[6]Utah!#REF!</definedName>
    <definedName name="Type1AdjTax" localSheetId="1">[6]Utah!#REF!</definedName>
    <definedName name="Type1AdjTax" localSheetId="6">[6]Utah!#REF!</definedName>
    <definedName name="Type1AdjTax" localSheetId="7">[6]Utah!#REF!</definedName>
    <definedName name="Type1AdjTax">[6]Utah!#REF!</definedName>
    <definedName name="Type2Adj" localSheetId="0">[6]Utah!#REF!</definedName>
    <definedName name="Type2Adj" localSheetId="1">[6]Utah!#REF!</definedName>
    <definedName name="Type2Adj" localSheetId="6">[6]Utah!#REF!</definedName>
    <definedName name="Type2Adj" localSheetId="7">[6]Utah!#REF!</definedName>
    <definedName name="Type2Adj">[6]Utah!#REF!</definedName>
    <definedName name="Type2AdjTax" localSheetId="0">[6]Utah!#REF!</definedName>
    <definedName name="Type2AdjTax" localSheetId="1">[6]Utah!#REF!</definedName>
    <definedName name="Type2AdjTax" localSheetId="6">[6]Utah!#REF!</definedName>
    <definedName name="Type2AdjTax" localSheetId="7">[6]Utah!#REF!</definedName>
    <definedName name="Type2AdjTax">[6]Utah!#REF!</definedName>
    <definedName name="Type3Adj" localSheetId="0">[6]Utah!#REF!</definedName>
    <definedName name="Type3Adj" localSheetId="1">[6]Utah!#REF!</definedName>
    <definedName name="Type3Adj" localSheetId="6">[6]Utah!#REF!</definedName>
    <definedName name="Type3Adj" localSheetId="7">[6]Utah!#REF!</definedName>
    <definedName name="Type3Adj">[6]Utah!#REF!</definedName>
    <definedName name="Type3AdjTax" localSheetId="0">[6]Utah!#REF!</definedName>
    <definedName name="Type3AdjTax" localSheetId="1">[6]Utah!#REF!</definedName>
    <definedName name="Type3AdjTax" localSheetId="6">[6]Utah!#REF!</definedName>
    <definedName name="Type3AdjTax" localSheetId="7">[6]Utah!#REF!</definedName>
    <definedName name="Type3AdjTax">[6]Utah!#REF!</definedName>
    <definedName name="UnadjBegEnd" localSheetId="0">#REF!</definedName>
    <definedName name="UnadjBegEnd" localSheetId="1">#REF!</definedName>
    <definedName name="UnadjBegEnd" localSheetId="6">#REF!</definedName>
    <definedName name="UnadjBegEnd" localSheetId="7">#REF!</definedName>
    <definedName name="UnadjBegEnd">#REF!</definedName>
    <definedName name="UnadjYE" localSheetId="0">#REF!</definedName>
    <definedName name="UnadjYE" localSheetId="1">#REF!</definedName>
    <definedName name="UnadjYE" localSheetId="6">#REF!</definedName>
    <definedName name="UnadjYE" localSheetId="7">#REF!</definedName>
    <definedName name="UnadjYE">#REF!</definedName>
    <definedName name="UncollectibleAccounts" localSheetId="0">#REF!</definedName>
    <definedName name="UncollectibleAccounts" localSheetId="1">#REF!</definedName>
    <definedName name="UncollectibleAccounts" localSheetId="6">#REF!</definedName>
    <definedName name="UncollectibleAccounts" localSheetId="7">#REF!</definedName>
    <definedName name="UncollectibleAccounts">#REF!</definedName>
    <definedName name="UTAllocMethod" localSheetId="0">#REF!</definedName>
    <definedName name="UTAllocMethod" localSheetId="1">#REF!</definedName>
    <definedName name="UTAllocMethod" localSheetId="6">#REF!</definedName>
    <definedName name="UTAllocMethod" localSheetId="7">#REF!</definedName>
    <definedName name="UTAllocMethod">#REF!</definedName>
    <definedName name="UTGrossReceipts" localSheetId="0">#REF!</definedName>
    <definedName name="UTGrossReceipts" localSheetId="1">#REF!</definedName>
    <definedName name="UTGrossReceipts" localSheetId="6">#REF!</definedName>
    <definedName name="UTGrossReceipts" localSheetId="7">#REF!</definedName>
    <definedName name="UTGrossReceipts">#REF!</definedName>
    <definedName name="UTRateBase" localSheetId="0">#REF!</definedName>
    <definedName name="UTRateBase" localSheetId="1">#REF!</definedName>
    <definedName name="UTRateBase" localSheetId="6">#REF!</definedName>
    <definedName name="UTRateBase" localSheetId="7">#REF!</definedName>
    <definedName name="UTRateBase">#REF!</definedName>
    <definedName name="ValidAccount">[7]Variables!$AK$43:$AK$367</definedName>
    <definedName name="ValidFactor" localSheetId="0">#REF!</definedName>
    <definedName name="ValidFactor" localSheetId="1">#REF!</definedName>
    <definedName name="ValidFactor" localSheetId="6">#REF!</definedName>
    <definedName name="ValidFactor" localSheetId="7">#REF!</definedName>
    <definedName name="ValidFactor">#REF!</definedName>
    <definedName name="WAAllocMethod" localSheetId="0">#REF!</definedName>
    <definedName name="WAAllocMethod" localSheetId="1">#REF!</definedName>
    <definedName name="WAAllocMethod" localSheetId="6">#REF!</definedName>
    <definedName name="WAAllocMethod" localSheetId="7">#REF!</definedName>
    <definedName name="WAAllocMethod">#REF!</definedName>
    <definedName name="WARateBase" localSheetId="0">#REF!</definedName>
    <definedName name="WARateBase" localSheetId="1">#REF!</definedName>
    <definedName name="WARateBase" localSheetId="6">#REF!</definedName>
    <definedName name="WARateBase" localSheetId="7">#REF!</definedName>
    <definedName name="WARateBase">#REF!</definedName>
    <definedName name="WARevenueTax" localSheetId="0">#REF!</definedName>
    <definedName name="WARevenueTax" localSheetId="1">#REF!</definedName>
    <definedName name="WARevenueTax" localSheetId="6">#REF!</definedName>
    <definedName name="WARevenueTax" localSheetId="7">#REF!</definedName>
    <definedName name="WARevenueTax">#REF!</definedName>
    <definedName name="wrn.All._.Pages." localSheetId="8" hidden="1">{#N/A,#N/A,FALSE,"Cover";#N/A,#N/A,FALSE,"Lead Sheet";#N/A,#N/A,FALSE,"T-Accounts";#N/A,#N/A,FALSE,"Ins &amp; Prem ActualEstimates"}</definedName>
    <definedName name="wrn.All._.Pages." localSheetId="2" hidden="1">{#N/A,#N/A,FALSE,"Cover";#N/A,#N/A,FALSE,"Lead Sheet";#N/A,#N/A,FALSE,"T-Accounts";#N/A,#N/A,FALSE,"Ins &amp; Prem ActualEstimates"}</definedName>
    <definedName name="wrn.All._.Pages." localSheetId="3" hidden="1">{#N/A,#N/A,FALSE,"Cover";#N/A,#N/A,FALSE,"Lead Sheet";#N/A,#N/A,FALSE,"T-Accounts";#N/A,#N/A,FALSE,"Ins &amp; Prem ActualEstimates"}</definedName>
    <definedName name="wrn.All._.Pages." localSheetId="9" hidden="1">{#N/A,#N/A,FALSE,"Cover";#N/A,#N/A,FALSE,"Lead Sheet";#N/A,#N/A,FALSE,"T-Accounts";#N/A,#N/A,FALSE,"Ins &amp; Prem ActualEstimates"}</definedName>
    <definedName name="wrn.All._.Pages." localSheetId="0" hidden="1">{#N/A,#N/A,FALSE,"Cover";#N/A,#N/A,FALSE,"Lead Sheet";#N/A,#N/A,FALSE,"T-Accounts";#N/A,#N/A,FALSE,"Ins &amp; Prem ActualEstimates"}</definedName>
    <definedName name="wrn.All._.Pages." localSheetId="1" hidden="1">{#N/A,#N/A,FALSE,"Cover";#N/A,#N/A,FALSE,"Lead Sheet";#N/A,#N/A,FALSE,"T-Accounts";#N/A,#N/A,FALSE,"Ins &amp; Prem ActualEstimates"}</definedName>
    <definedName name="wrn.All._.Pages." localSheetId="6" hidden="1">{#N/A,#N/A,FALSE,"Cover";#N/A,#N/A,FALSE,"Lead Sheet";#N/A,#N/A,FALSE,"T-Accounts";#N/A,#N/A,FALSE,"Ins &amp; Prem ActualEstimates"}</definedName>
    <definedName name="wrn.All._.Pages." localSheetId="7" hidden="1">{#N/A,#N/A,FALSE,"Cover";#N/A,#N/A,FALSE,"Lead Sheet";#N/A,#N/A,FALSE,"T-Accounts";#N/A,#N/A,FALSE,"Ins &amp; Prem ActualEstimates"}</definedName>
    <definedName name="wrn.All._.Pages." hidden="1">{#N/A,#N/A,FALSE,"Cover";#N/A,#N/A,FALSE,"Lead Sheet";#N/A,#N/A,FALSE,"T-Accounts";#N/A,#N/A,FALSE,"Ins &amp; Prem ActualEstimates"}</definedName>
    <definedName name="wrn.Factors._.Tab._.10." localSheetId="8"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localSheetId="9" hidden="1">{"Factors Pages 1-2",#N/A,FALSE,"Factors";"Factors Page 3",#N/A,FALSE,"Factors";"Factors Page 4",#N/A,FALSE,"Factors";"Factors Page 5",#N/A,FALSE,"Factors";"Factors Pages 8-27",#N/A,FALSE,"Factors"}</definedName>
    <definedName name="wrn.Factors._.Tab._.10." localSheetId="1" hidden="1">{"Factors Pages 1-2",#N/A,FALSE,"Factors";"Factors Page 3",#N/A,FALSE,"Factors";"Factors Page 4",#N/A,FALSE,"Factors";"Factors Page 5",#N/A,FALSE,"Factors";"Factors Pages 8-27",#N/A,FALSE,"Factors"}</definedName>
    <definedName name="wrn.Factors._.Tab._.10." localSheetId="6" hidden="1">{"Factors Pages 1-2",#N/A,FALSE,"Factors";"Factors Page 3",#N/A,FALSE,"Factors";"Factors Page 4",#N/A,FALSE,"Factors";"Factors Page 5",#N/A,FALSE,"Factors";"Factors Pages 8-27",#N/A,FALSE,"Factors"}</definedName>
    <definedName name="wrn.Factors._.Tab._.10." localSheetId="7"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OR._.Carrying._.Charge._.JV." localSheetId="8" hidden="1">{#N/A,#N/A,FALSE,"Loans";#N/A,#N/A,FALSE,"Program Costs";#N/A,#N/A,FALSE,"Measures";#N/A,#N/A,FALSE,"Net Lost Rev";#N/A,#N/A,FALSE,"Incentive"}</definedName>
    <definedName name="wrn.OR._.Carrying._.Charge._.JV." localSheetId="2"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localSheetId="9" hidden="1">{#N/A,#N/A,FALSE,"Loans";#N/A,#N/A,FALSE,"Program Costs";#N/A,#N/A,FALSE,"Measures";#N/A,#N/A,FALSE,"Net Lost Rev";#N/A,#N/A,FALSE,"Incentive"}</definedName>
    <definedName name="wrn.OR._.Carrying._.Charge._.JV." localSheetId="0" hidden="1">{#N/A,#N/A,FALSE,"Loans";#N/A,#N/A,FALSE,"Program Costs";#N/A,#N/A,FALSE,"Measures";#N/A,#N/A,FALSE,"Net Lost Rev";#N/A,#N/A,FALSE,"Incentive"}</definedName>
    <definedName name="wrn.OR._.Carrying._.Charge._.JV." localSheetId="1" hidden="1">{#N/A,#N/A,FALSE,"Loans";#N/A,#N/A,FALSE,"Program Costs";#N/A,#N/A,FALSE,"Measures";#N/A,#N/A,FALSE,"Net Lost Rev";#N/A,#N/A,FALSE,"Incentive"}</definedName>
    <definedName name="wrn.OR._.Carrying._.Charge._.JV." localSheetId="6" hidden="1">{#N/A,#N/A,FALSE,"Loans";#N/A,#N/A,FALSE,"Program Costs";#N/A,#N/A,FALSE,"Measures";#N/A,#N/A,FALSE,"Net Lost Rev";#N/A,#N/A,FALSE,"Incentive"}</definedName>
    <definedName name="wrn.OR._.Carrying._.Charge._.JV." localSheetId="7"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localSheetId="2"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localSheetId="9"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1" hidden="1">{#N/A,#N/A,FALSE,"Loans";#N/A,#N/A,FALSE,"Program Costs";#N/A,#N/A,FALSE,"Measures";#N/A,#N/A,FALSE,"Net Lost Rev";#N/A,#N/A,FALSE,"Incentive"}</definedName>
    <definedName name="wrn.OR._.Carrying._.Charge._.JV.1" localSheetId="6" hidden="1">{#N/A,#N/A,FALSE,"Loans";#N/A,#N/A,FALSE,"Program Costs";#N/A,#N/A,FALSE,"Measures";#N/A,#N/A,FALSE,"Net Lost Rev";#N/A,#N/A,FALSE,"Incentive"}</definedName>
    <definedName name="wrn.OR._.Carrying._.Charge._.JV.1" localSheetId="7"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SALES._.VAR._.95._.BUDGET." localSheetId="8"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localSheetId="9" hidden="1">{"PRINT",#N/A,TRUE,"APPA";"PRINT",#N/A,TRUE,"APS";"PRINT",#N/A,TRUE,"BHPL";"PRINT",#N/A,TRUE,"BHPL2";"PRINT",#N/A,TRUE,"CDWR";"PRINT",#N/A,TRUE,"EWEB";"PRINT",#N/A,TRUE,"LADWP";"PRINT",#N/A,TRUE,"NEVBASE"}</definedName>
    <definedName name="wrn.SALES._.VAR._.95._.BUDGET." localSheetId="1" hidden="1">{"PRINT",#N/A,TRUE,"APPA";"PRINT",#N/A,TRUE,"APS";"PRINT",#N/A,TRUE,"BHPL";"PRINT",#N/A,TRUE,"BHPL2";"PRINT",#N/A,TRUE,"CDWR";"PRINT",#N/A,TRUE,"EWEB";"PRINT",#N/A,TRUE,"LADWP";"PRINT",#N/A,TRUE,"NEVBASE"}</definedName>
    <definedName name="wrn.SALES._.VAR._.95._.BUDGET." localSheetId="6" hidden="1">{"PRINT",#N/A,TRUE,"APPA";"PRINT",#N/A,TRUE,"APS";"PRINT",#N/A,TRUE,"BHPL";"PRINT",#N/A,TRUE,"BHPL2";"PRINT",#N/A,TRUE,"CDWR";"PRINT",#N/A,TRUE,"EWEB";"PRINT",#N/A,TRUE,"LADWP";"PRINT",#N/A,TRUE,"NEVBASE"}</definedName>
    <definedName name="wrn.SALES._.VAR._.95._.BUDGET." localSheetId="7"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YearEnd." localSheetId="8"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localSheetId="9" hidden="1">{"Factors Pages 1-2",#N/A,FALSE,"Variables";"Factors Page 3",#N/A,FALSE,"Variables";"Factors Page 4",#N/A,FALSE,"Variables";"Factors Page 5",#N/A,FALSE,"Variables";"YE Pages 7-26",#N/A,FALSE,"Variables"}</definedName>
    <definedName name="wrn.YearEnd." localSheetId="1" hidden="1">{"Factors Pages 1-2",#N/A,FALSE,"Variables";"Factors Page 3",#N/A,FALSE,"Variables";"Factors Page 4",#N/A,FALSE,"Variables";"Factors Page 5",#N/A,FALSE,"Variables";"YE Pages 7-26",#N/A,FALSE,"Variables"}</definedName>
    <definedName name="wrn.YearEnd." localSheetId="6" hidden="1">{"Factors Pages 1-2",#N/A,FALSE,"Variables";"Factors Page 3",#N/A,FALSE,"Variables";"Factors Page 4",#N/A,FALSE,"Variables";"Factors Page 5",#N/A,FALSE,"Variables";"YE Pages 7-26",#N/A,FALSE,"Variables"}</definedName>
    <definedName name="wrn.YearEnd." localSheetId="7"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WYEAllocMethod" localSheetId="0">#REF!</definedName>
    <definedName name="WYEAllocMethod" localSheetId="1">#REF!</definedName>
    <definedName name="WYEAllocMethod" localSheetId="6">#REF!</definedName>
    <definedName name="WYEAllocMethod" localSheetId="7">#REF!</definedName>
    <definedName name="WYEAllocMethod">#REF!</definedName>
    <definedName name="WYERateBase" localSheetId="0">#REF!</definedName>
    <definedName name="WYERateBase" localSheetId="1">#REF!</definedName>
    <definedName name="WYERateBase" localSheetId="6">#REF!</definedName>
    <definedName name="WYERateBase" localSheetId="7">#REF!</definedName>
    <definedName name="WYERateBase">#REF!</definedName>
    <definedName name="WYWAllocMethod" localSheetId="0">#REF!</definedName>
    <definedName name="WYWAllocMethod" localSheetId="1">#REF!</definedName>
    <definedName name="WYWAllocMethod" localSheetId="6">#REF!</definedName>
    <definedName name="WYWAllocMethod" localSheetId="7">#REF!</definedName>
    <definedName name="WYWAllocMethod">#REF!</definedName>
    <definedName name="WYWRateBase" localSheetId="0">#REF!</definedName>
    <definedName name="WYWRateBase" localSheetId="1">#REF!</definedName>
    <definedName name="WYWRateBase" localSheetId="6">#REF!</definedName>
    <definedName name="WYWRateBase" localSheetId="7">#REF!</definedName>
    <definedName name="WYWRateBase">#REF!</definedName>
    <definedName name="xxx">[7]Variables!$AK$2:$AL$12</definedName>
    <definedName name="YearEndInput">[5]Inputs!$A$3:$D$1671</definedName>
    <definedName name="YEFactorCopy" localSheetId="0">#REF!</definedName>
    <definedName name="YEFactorCopy" localSheetId="1">#REF!</definedName>
    <definedName name="YEFactorCopy" localSheetId="6">#REF!</definedName>
    <definedName name="YEFactorCopy" localSheetId="7">#REF!</definedName>
    <definedName name="YEFactorCopy">#REF!</definedName>
    <definedName name="YEFactors">[7]Factors!$S$3:$AG$99</definedName>
    <definedName name="YTD" localSheetId="0">'[22]Actuals - Data Input'!#REF!</definedName>
    <definedName name="YTD" localSheetId="1">'[22]Actuals - Data Input'!#REF!</definedName>
    <definedName name="YTD" localSheetId="6">'[22]Actuals - Data Input'!#REF!</definedName>
    <definedName name="YTD" localSheetId="7">'[22]Actuals - Data Input'!#REF!</definedName>
    <definedName name="YTD">'[22]Actuals - Data Input'!#REF!</definedName>
    <definedName name="ZA" localSheetId="0">'[23] annual balance '!#REF!</definedName>
    <definedName name="ZA" localSheetId="1">'[23] annual balance '!#REF!</definedName>
    <definedName name="ZA" localSheetId="6">'[23] annual balance '!#REF!</definedName>
    <definedName name="ZA" localSheetId="7">'[23] annual balance '!#REF!</definedName>
    <definedName name="ZA">'[23] annual balance '!#REF!</definedName>
  </definedNames>
  <calcPr calcId="125725" calcMode="manual"/>
</workbook>
</file>

<file path=xl/calcChain.xml><?xml version="1.0" encoding="utf-8"?>
<calcChain xmlns="http://schemas.openxmlformats.org/spreadsheetml/2006/main">
  <c r="F33" i="20"/>
  <c r="I32"/>
  <c r="I31"/>
  <c r="I30"/>
  <c r="I29"/>
  <c r="I28"/>
  <c r="I27"/>
  <c r="I26"/>
  <c r="I25"/>
  <c r="I24"/>
  <c r="I23"/>
  <c r="I22"/>
  <c r="I21"/>
  <c r="I20"/>
  <c r="I19"/>
  <c r="I18"/>
  <c r="I17"/>
  <c r="I16"/>
  <c r="I15"/>
  <c r="I14"/>
  <c r="I13"/>
  <c r="I12"/>
  <c r="I11"/>
  <c r="I33" s="1"/>
  <c r="I37" i="19"/>
  <c r="I36"/>
  <c r="I35"/>
  <c r="I34"/>
  <c r="I33"/>
  <c r="I32"/>
  <c r="I31"/>
  <c r="F42"/>
  <c r="I41"/>
  <c r="I40"/>
  <c r="I39"/>
  <c r="I38"/>
  <c r="I17"/>
  <c r="I16"/>
  <c r="I15"/>
  <c r="I14"/>
  <c r="I13"/>
  <c r="I12"/>
  <c r="I11"/>
  <c r="F31" i="18"/>
  <c r="I30"/>
  <c r="I29"/>
  <c r="I28"/>
  <c r="I27"/>
  <c r="I26"/>
  <c r="I25"/>
  <c r="I24"/>
  <c r="I23"/>
  <c r="I22"/>
  <c r="I21"/>
  <c r="I20"/>
  <c r="I19"/>
  <c r="I18"/>
  <c r="I17"/>
  <c r="I16"/>
  <c r="I15"/>
  <c r="I14"/>
  <c r="I13"/>
  <c r="I12"/>
  <c r="I11"/>
  <c r="I31" s="1"/>
  <c r="F41" i="17"/>
  <c r="F33" i="18" s="1"/>
  <c r="I40" i="17"/>
  <c r="I39"/>
  <c r="I38"/>
  <c r="I36"/>
  <c r="I17"/>
  <c r="I16"/>
  <c r="I15"/>
  <c r="I14"/>
  <c r="I13"/>
  <c r="I12"/>
  <c r="I11"/>
  <c r="F35" i="20" l="1"/>
  <c r="I42" i="19"/>
  <c r="I35" i="20" s="1"/>
  <c r="I31" i="17"/>
  <c r="I33"/>
  <c r="I35"/>
  <c r="I37"/>
  <c r="I32"/>
  <c r="I34"/>
  <c r="I41" l="1"/>
  <c r="I33" i="18" s="1"/>
  <c r="BC123" i="5" l="1"/>
  <c r="BA123"/>
  <c r="AY123"/>
  <c r="AW123"/>
  <c r="AU123"/>
  <c r="AS123"/>
  <c r="AQ123"/>
  <c r="AO123"/>
  <c r="AM123"/>
  <c r="AK123"/>
  <c r="AI123"/>
  <c r="AG123"/>
  <c r="AE123"/>
  <c r="AC123"/>
  <c r="AA123"/>
  <c r="Y123"/>
  <c r="W123"/>
  <c r="U123"/>
  <c r="S123"/>
  <c r="Q123"/>
  <c r="O123"/>
  <c r="M123"/>
  <c r="K123"/>
  <c r="I123"/>
  <c r="BC110"/>
  <c r="BA110"/>
  <c r="AY110"/>
  <c r="AW110"/>
  <c r="AU110"/>
  <c r="AS110"/>
  <c r="AQ110"/>
  <c r="AO110"/>
  <c r="AM110"/>
  <c r="AK110"/>
  <c r="AI110"/>
  <c r="AG110"/>
  <c r="AE110"/>
  <c r="AC110"/>
  <c r="AA110"/>
  <c r="Y110"/>
  <c r="W110"/>
  <c r="U110"/>
  <c r="S110"/>
  <c r="Q110"/>
  <c r="O110"/>
  <c r="M110"/>
  <c r="K110"/>
  <c r="I110"/>
  <c r="BC106"/>
  <c r="BA106"/>
  <c r="AY106"/>
  <c r="AW106"/>
  <c r="AU106"/>
  <c r="AS106"/>
  <c r="AQ106"/>
  <c r="AO106"/>
  <c r="AM106"/>
  <c r="AK106"/>
  <c r="AI106"/>
  <c r="AG106"/>
  <c r="AE106"/>
  <c r="AC106"/>
  <c r="AA106"/>
  <c r="Y106"/>
  <c r="W106"/>
  <c r="U106"/>
  <c r="S106"/>
  <c r="Q106"/>
  <c r="O106"/>
  <c r="M106"/>
  <c r="K106"/>
  <c r="I106"/>
  <c r="BC100"/>
  <c r="BA100"/>
  <c r="AY100"/>
  <c r="AW100"/>
  <c r="AU100"/>
  <c r="AS100"/>
  <c r="AQ100"/>
  <c r="AO100"/>
  <c r="AM100"/>
  <c r="AK100"/>
  <c r="AI100"/>
  <c r="AG100"/>
  <c r="AE100"/>
  <c r="AC100"/>
  <c r="AA100"/>
  <c r="Y100"/>
  <c r="W100"/>
  <c r="U100"/>
  <c r="S100"/>
  <c r="Q100"/>
  <c r="O100"/>
  <c r="M100"/>
  <c r="K100"/>
  <c r="I100"/>
  <c r="BC74"/>
  <c r="BA74"/>
  <c r="AY74"/>
  <c r="AW74"/>
  <c r="AU74"/>
  <c r="AS74"/>
  <c r="AQ74"/>
  <c r="AO74"/>
  <c r="AM74"/>
  <c r="AK74"/>
  <c r="AI74"/>
  <c r="AG74"/>
  <c r="AE74"/>
  <c r="AC74"/>
  <c r="AA74"/>
  <c r="Y74"/>
  <c r="W74"/>
  <c r="U74"/>
  <c r="S74"/>
  <c r="Q74"/>
  <c r="O74"/>
  <c r="M74"/>
  <c r="K74"/>
  <c r="I74"/>
  <c r="BC70"/>
  <c r="BA70"/>
  <c r="AY70"/>
  <c r="AW70"/>
  <c r="AU70"/>
  <c r="AS70"/>
  <c r="AQ70"/>
  <c r="AO70"/>
  <c r="AM70"/>
  <c r="AK70"/>
  <c r="AI70"/>
  <c r="AG70"/>
  <c r="AE70"/>
  <c r="AC70"/>
  <c r="AA70"/>
  <c r="Y70"/>
  <c r="W70"/>
  <c r="U70"/>
  <c r="S70"/>
  <c r="Q70"/>
  <c r="O70"/>
  <c r="M70"/>
  <c r="K70"/>
  <c r="I70"/>
  <c r="BC52"/>
  <c r="BA52"/>
  <c r="AY52"/>
  <c r="AW52"/>
  <c r="AU52"/>
  <c r="AS52"/>
  <c r="AQ52"/>
  <c r="AO52"/>
  <c r="AM52"/>
  <c r="AK52"/>
  <c r="AI52"/>
  <c r="AG52"/>
  <c r="AE52"/>
  <c r="AC52"/>
  <c r="AA52"/>
  <c r="Y52"/>
  <c r="W52"/>
  <c r="U52"/>
  <c r="S52"/>
  <c r="Q52"/>
  <c r="O52"/>
  <c r="M52"/>
  <c r="K52"/>
  <c r="I52"/>
  <c r="BC42"/>
  <c r="BA42"/>
  <c r="AY42"/>
  <c r="AW42"/>
  <c r="AU42"/>
  <c r="AS42"/>
  <c r="AQ42"/>
  <c r="AO42"/>
  <c r="AM42"/>
  <c r="AK42"/>
  <c r="AI42"/>
  <c r="AG42"/>
  <c r="AE42"/>
  <c r="AC42"/>
  <c r="AA42"/>
  <c r="Y42"/>
  <c r="W42"/>
  <c r="U42"/>
  <c r="S42"/>
  <c r="Q42"/>
  <c r="O42"/>
  <c r="M42"/>
  <c r="K42"/>
  <c r="I42"/>
  <c r="BC36"/>
  <c r="BA36"/>
  <c r="AY36"/>
  <c r="AW36"/>
  <c r="AU36"/>
  <c r="AS36"/>
  <c r="AQ36"/>
  <c r="AO36"/>
  <c r="AM36"/>
  <c r="AK36"/>
  <c r="AI36"/>
  <c r="AG36"/>
  <c r="AE36"/>
  <c r="AC36"/>
  <c r="AA36"/>
  <c r="Y36"/>
  <c r="W36"/>
  <c r="U36"/>
  <c r="S36"/>
  <c r="Q36"/>
  <c r="O36"/>
  <c r="M36"/>
  <c r="K36"/>
  <c r="I36"/>
  <c r="BC29"/>
  <c r="BA29"/>
  <c r="AY29"/>
  <c r="AW29"/>
  <c r="AU29"/>
  <c r="AS29"/>
  <c r="AQ29"/>
  <c r="AO29"/>
  <c r="AM29"/>
  <c r="AK29"/>
  <c r="AI29"/>
  <c r="AG29"/>
  <c r="AE29"/>
  <c r="AC29"/>
  <c r="AA29"/>
  <c r="Y29"/>
  <c r="W29"/>
  <c r="U29"/>
  <c r="S29"/>
  <c r="Q29"/>
  <c r="O29"/>
  <c r="M29"/>
  <c r="K29"/>
  <c r="I29"/>
  <c r="BC21"/>
  <c r="BC76" s="1"/>
  <c r="BA21"/>
  <c r="BA76" s="1"/>
  <c r="AY21"/>
  <c r="AY76" s="1"/>
  <c r="AW21"/>
  <c r="AW76" s="1"/>
  <c r="AU21"/>
  <c r="AU76" s="1"/>
  <c r="AS21"/>
  <c r="AS76" s="1"/>
  <c r="AQ21"/>
  <c r="AQ76" s="1"/>
  <c r="AO21"/>
  <c r="AO76" s="1"/>
  <c r="AM21"/>
  <c r="AM76" s="1"/>
  <c r="AK21"/>
  <c r="AK76" s="1"/>
  <c r="AI21"/>
  <c r="AI76" s="1"/>
  <c r="AG21"/>
  <c r="AG76" s="1"/>
  <c r="AE21"/>
  <c r="AE76" s="1"/>
  <c r="AC21"/>
  <c r="AC76" s="1"/>
  <c r="AA21"/>
  <c r="AA76" s="1"/>
  <c r="Y21"/>
  <c r="Y76" s="1"/>
  <c r="W21"/>
  <c r="W76" s="1"/>
  <c r="U21"/>
  <c r="U76" s="1"/>
  <c r="S21"/>
  <c r="S76" s="1"/>
  <c r="Q21"/>
  <c r="Q76" s="1"/>
  <c r="O21"/>
  <c r="O76" s="1"/>
  <c r="M21"/>
  <c r="M76" s="1"/>
  <c r="K21"/>
  <c r="K76" s="1"/>
  <c r="I21"/>
  <c r="I76" s="1"/>
  <c r="CC120" i="2" l="1"/>
  <c r="BZ120"/>
  <c r="BW120"/>
  <c r="BT120"/>
  <c r="BQ120"/>
  <c r="BN120"/>
  <c r="BK120"/>
  <c r="BH120"/>
  <c r="BE120"/>
  <c r="BB120"/>
  <c r="AY120"/>
  <c r="AV120"/>
  <c r="AS120"/>
  <c r="AP120"/>
  <c r="AM120"/>
  <c r="AJ120"/>
  <c r="AG120"/>
  <c r="AD120"/>
  <c r="AA120"/>
  <c r="X120"/>
  <c r="U120"/>
  <c r="R120"/>
  <c r="O120"/>
  <c r="L120"/>
  <c r="CC108"/>
  <c r="BZ108"/>
  <c r="BW108"/>
  <c r="BT108"/>
  <c r="BQ108"/>
  <c r="BN108"/>
  <c r="BK108"/>
  <c r="BH108"/>
  <c r="BE108"/>
  <c r="BB108"/>
  <c r="AY108"/>
  <c r="AV108"/>
  <c r="AS108"/>
  <c r="AP108"/>
  <c r="AM108"/>
  <c r="AJ108"/>
  <c r="AG108"/>
  <c r="AD108"/>
  <c r="AA108"/>
  <c r="X108"/>
  <c r="U108"/>
  <c r="R108"/>
  <c r="O108"/>
  <c r="L108"/>
  <c r="CC104"/>
  <c r="BZ104"/>
  <c r="BW104"/>
  <c r="BT104"/>
  <c r="BQ104"/>
  <c r="BN104"/>
  <c r="BK104"/>
  <c r="BH104"/>
  <c r="BE104"/>
  <c r="BB104"/>
  <c r="AY104"/>
  <c r="AV104"/>
  <c r="AS104"/>
  <c r="AP104"/>
  <c r="AM104"/>
  <c r="AJ104"/>
  <c r="AG104"/>
  <c r="AD104"/>
  <c r="AA104"/>
  <c r="X104"/>
  <c r="U104"/>
  <c r="R104"/>
  <c r="O104"/>
  <c r="L104"/>
  <c r="CC98"/>
  <c r="BZ98"/>
  <c r="BW98"/>
  <c r="BT98"/>
  <c r="BQ98"/>
  <c r="BN98"/>
  <c r="BK98"/>
  <c r="BH98"/>
  <c r="BE98"/>
  <c r="BB98"/>
  <c r="AY98"/>
  <c r="AV98"/>
  <c r="AS98"/>
  <c r="AP98"/>
  <c r="AM98"/>
  <c r="AJ98"/>
  <c r="AG98"/>
  <c r="AD98"/>
  <c r="AA98"/>
  <c r="X98"/>
  <c r="U98"/>
  <c r="R98"/>
  <c r="O98"/>
  <c r="L98"/>
  <c r="CC74"/>
  <c r="BZ74"/>
  <c r="BW74"/>
  <c r="BT74"/>
  <c r="BQ74"/>
  <c r="BN74"/>
  <c r="BK74"/>
  <c r="BH74"/>
  <c r="BE74"/>
  <c r="BB74"/>
  <c r="AY74"/>
  <c r="AV74"/>
  <c r="AS74"/>
  <c r="AP74"/>
  <c r="AM74"/>
  <c r="AJ74"/>
  <c r="AG74"/>
  <c r="AD74"/>
  <c r="AA74"/>
  <c r="X74"/>
  <c r="U74"/>
  <c r="R74"/>
  <c r="O74"/>
  <c r="L74"/>
  <c r="CC70"/>
  <c r="BZ70"/>
  <c r="BW70"/>
  <c r="BT70"/>
  <c r="BQ70"/>
  <c r="BN70"/>
  <c r="BK70"/>
  <c r="BH70"/>
  <c r="BE70"/>
  <c r="BB70"/>
  <c r="AY70"/>
  <c r="AV70"/>
  <c r="AS70"/>
  <c r="AP70"/>
  <c r="AM70"/>
  <c r="AJ70"/>
  <c r="AG70"/>
  <c r="AD70"/>
  <c r="AA70"/>
  <c r="X70"/>
  <c r="U70"/>
  <c r="R70"/>
  <c r="O70"/>
  <c r="L70"/>
  <c r="CC52"/>
  <c r="BZ52"/>
  <c r="BW52"/>
  <c r="BT52"/>
  <c r="BQ52"/>
  <c r="BN52"/>
  <c r="BK52"/>
  <c r="BH52"/>
  <c r="BE52"/>
  <c r="BB52"/>
  <c r="AY52"/>
  <c r="AV52"/>
  <c r="AS52"/>
  <c r="AP52"/>
  <c r="AM52"/>
  <c r="AJ52"/>
  <c r="AG52"/>
  <c r="AD52"/>
  <c r="AA52"/>
  <c r="X52"/>
  <c r="U52"/>
  <c r="R52"/>
  <c r="O52"/>
  <c r="L52"/>
  <c r="CC42"/>
  <c r="BZ42"/>
  <c r="BW42"/>
  <c r="BT42"/>
  <c r="BQ42"/>
  <c r="BN42"/>
  <c r="BK42"/>
  <c r="BH42"/>
  <c r="BE42"/>
  <c r="BB42"/>
  <c r="AY42"/>
  <c r="AV42"/>
  <c r="AS42"/>
  <c r="AP42"/>
  <c r="AM42"/>
  <c r="AJ42"/>
  <c r="AG42"/>
  <c r="AD42"/>
  <c r="AA42"/>
  <c r="X42"/>
  <c r="U42"/>
  <c r="R42"/>
  <c r="O42"/>
  <c r="L42"/>
  <c r="CC36"/>
  <c r="BZ36"/>
  <c r="BW36"/>
  <c r="BT36"/>
  <c r="BQ36"/>
  <c r="BN36"/>
  <c r="BK36"/>
  <c r="BH36"/>
  <c r="BE36"/>
  <c r="BB36"/>
  <c r="AY36"/>
  <c r="AV36"/>
  <c r="AS36"/>
  <c r="AP36"/>
  <c r="AM36"/>
  <c r="AJ36"/>
  <c r="AG36"/>
  <c r="AD36"/>
  <c r="AA36"/>
  <c r="X36"/>
  <c r="U36"/>
  <c r="R36"/>
  <c r="O36"/>
  <c r="L36"/>
  <c r="CC29"/>
  <c r="BZ29"/>
  <c r="BW29"/>
  <c r="BT29"/>
  <c r="BQ29"/>
  <c r="BN29"/>
  <c r="BK29"/>
  <c r="BH29"/>
  <c r="BE29"/>
  <c r="BB29"/>
  <c r="AY29"/>
  <c r="AV29"/>
  <c r="AS29"/>
  <c r="AP29"/>
  <c r="AM29"/>
  <c r="AJ29"/>
  <c r="AG29"/>
  <c r="AD29"/>
  <c r="AA29"/>
  <c r="X29"/>
  <c r="U29"/>
  <c r="R29"/>
  <c r="O29"/>
  <c r="L29"/>
  <c r="CC21"/>
  <c r="CC76" s="1"/>
  <c r="BZ21"/>
  <c r="BZ76" s="1"/>
  <c r="BW21"/>
  <c r="BW76" s="1"/>
  <c r="BT21"/>
  <c r="BT76" s="1"/>
  <c r="BQ21"/>
  <c r="BQ76" s="1"/>
  <c r="BN21"/>
  <c r="BN76" s="1"/>
  <c r="BK21"/>
  <c r="BK76" s="1"/>
  <c r="BH21"/>
  <c r="BH76" s="1"/>
  <c r="BE21"/>
  <c r="BE76" s="1"/>
  <c r="BB21"/>
  <c r="BB76" s="1"/>
  <c r="AY21"/>
  <c r="AY76" s="1"/>
  <c r="AV21"/>
  <c r="AV76" s="1"/>
  <c r="AS21"/>
  <c r="AS76" s="1"/>
  <c r="AP21"/>
  <c r="AP76" s="1"/>
  <c r="AM21"/>
  <c r="AM76" s="1"/>
  <c r="AJ21"/>
  <c r="AJ76" s="1"/>
  <c r="AG21"/>
  <c r="AG76" s="1"/>
  <c r="AD21"/>
  <c r="AD76" s="1"/>
  <c r="AA21"/>
  <c r="AA76" s="1"/>
  <c r="X21"/>
  <c r="X76" s="1"/>
  <c r="U21"/>
  <c r="U76" s="1"/>
  <c r="R21"/>
  <c r="R76" s="1"/>
  <c r="O21"/>
  <c r="O76" s="1"/>
  <c r="L21"/>
  <c r="L76" s="1"/>
  <c r="K120" i="12" l="1"/>
  <c r="K118" l="1"/>
  <c r="K126" i="15" l="1"/>
  <c r="K125"/>
  <c r="K124" i="12"/>
  <c r="K123" l="1"/>
  <c r="K121" l="1"/>
  <c r="K122"/>
  <c r="K124" i="15" l="1"/>
  <c r="K123" l="1"/>
  <c r="K125" i="12" l="1"/>
  <c r="K119" l="1"/>
  <c r="K129" i="15" l="1"/>
  <c r="K128"/>
  <c r="K127"/>
  <c r="G18" i="2" l="1"/>
  <c r="F18"/>
  <c r="G18" i="5"/>
  <c r="F18"/>
  <c r="E34" i="14" l="1"/>
  <c r="G114" i="2" l="1"/>
  <c r="F114"/>
  <c r="H32" i="11"/>
  <c r="H105" i="12"/>
  <c r="G105"/>
  <c r="G118" i="5" l="1"/>
  <c r="F118"/>
  <c r="H110" i="15"/>
  <c r="G110"/>
  <c r="F16" i="5" l="1"/>
  <c r="G16"/>
  <c r="F16" i="2" l="1"/>
  <c r="G16"/>
  <c r="H10" i="14" l="1"/>
  <c r="H11"/>
  <c r="H13"/>
  <c r="H14"/>
  <c r="H15"/>
  <c r="H16"/>
  <c r="H17"/>
  <c r="H18"/>
  <c r="H20"/>
  <c r="H21"/>
  <c r="H22"/>
  <c r="H23"/>
  <c r="H26"/>
  <c r="H27"/>
  <c r="H29"/>
  <c r="H30"/>
  <c r="H31"/>
  <c r="H32"/>
  <c r="H33"/>
  <c r="H35"/>
  <c r="H36"/>
  <c r="H37"/>
  <c r="H38"/>
  <c r="H9"/>
  <c r="H11" i="13"/>
  <c r="H15"/>
  <c r="H16"/>
  <c r="H18"/>
  <c r="H19"/>
  <c r="H23"/>
  <c r="H24"/>
  <c r="H25"/>
  <c r="H26"/>
  <c r="H27"/>
  <c r="H28"/>
  <c r="H29"/>
  <c r="H30"/>
  <c r="H31"/>
  <c r="H32"/>
  <c r="H33"/>
  <c r="H34"/>
  <c r="H35"/>
  <c r="H36"/>
  <c r="H37"/>
  <c r="H38"/>
  <c r="H39"/>
  <c r="H40"/>
  <c r="H41"/>
  <c r="H42"/>
  <c r="H45"/>
  <c r="H46"/>
  <c r="H49"/>
  <c r="H50"/>
  <c r="H51"/>
  <c r="H10" i="11"/>
  <c r="H13"/>
  <c r="H14"/>
  <c r="H15"/>
  <c r="H16"/>
  <c r="H17"/>
  <c r="H18"/>
  <c r="H20"/>
  <c r="H21"/>
  <c r="H22"/>
  <c r="H23"/>
  <c r="H24"/>
  <c r="H26"/>
  <c r="H27"/>
  <c r="H29"/>
  <c r="H30"/>
  <c r="H31"/>
  <c r="H33"/>
  <c r="H34"/>
  <c r="H35"/>
  <c r="H36"/>
  <c r="H37"/>
  <c r="H9"/>
  <c r="H11" i="10"/>
  <c r="H15"/>
  <c r="H16"/>
  <c r="H18"/>
  <c r="H19"/>
  <c r="H23"/>
  <c r="H24"/>
  <c r="H25"/>
  <c r="H26"/>
  <c r="H27"/>
  <c r="H28"/>
  <c r="H29"/>
  <c r="H30"/>
  <c r="H31"/>
  <c r="H32"/>
  <c r="H33"/>
  <c r="H34"/>
  <c r="H35"/>
  <c r="H36"/>
  <c r="H37"/>
  <c r="H38"/>
  <c r="H39"/>
  <c r="H40"/>
  <c r="H41"/>
  <c r="H42"/>
  <c r="H45"/>
  <c r="H46"/>
  <c r="H49"/>
  <c r="H50"/>
  <c r="G12" i="2" l="1"/>
  <c r="H12" i="15"/>
  <c r="E31" i="13"/>
  <c r="E32"/>
  <c r="E33"/>
  <c r="E34"/>
  <c r="E35"/>
  <c r="E31" i="10" l="1"/>
  <c r="E32"/>
  <c r="E33"/>
  <c r="E34"/>
  <c r="E35"/>
  <c r="E24"/>
  <c r="E26"/>
  <c r="E25"/>
  <c r="H28" i="15" l="1"/>
  <c r="G28"/>
  <c r="E19" i="13"/>
  <c r="G34" i="2"/>
  <c r="H28" i="12"/>
  <c r="G28"/>
  <c r="E19" i="10"/>
  <c r="H114" i="15" l="1"/>
  <c r="G114"/>
  <c r="H113"/>
  <c r="G113"/>
  <c r="H112"/>
  <c r="G112"/>
  <c r="H111"/>
  <c r="G111"/>
  <c r="H109"/>
  <c r="G109"/>
  <c r="H108"/>
  <c r="G108"/>
  <c r="H107"/>
  <c r="G107"/>
  <c r="H106"/>
  <c r="G106"/>
  <c r="H105"/>
  <c r="I115" s="1"/>
  <c r="G105"/>
  <c r="H101"/>
  <c r="I102" s="1"/>
  <c r="G101"/>
  <c r="H97"/>
  <c r="G97"/>
  <c r="H96"/>
  <c r="G96"/>
  <c r="H95"/>
  <c r="I98" s="1"/>
  <c r="G95"/>
  <c r="H91"/>
  <c r="G91"/>
  <c r="H90"/>
  <c r="G90"/>
  <c r="H89"/>
  <c r="G89"/>
  <c r="H88"/>
  <c r="G88"/>
  <c r="H87"/>
  <c r="G87"/>
  <c r="H86"/>
  <c r="G86"/>
  <c r="H85"/>
  <c r="G85"/>
  <c r="H84"/>
  <c r="G84"/>
  <c r="H83"/>
  <c r="G83"/>
  <c r="H82"/>
  <c r="G82"/>
  <c r="H81"/>
  <c r="G81"/>
  <c r="H80"/>
  <c r="G80"/>
  <c r="H79"/>
  <c r="G79"/>
  <c r="H78"/>
  <c r="G78"/>
  <c r="H77"/>
  <c r="G77"/>
  <c r="H76"/>
  <c r="G76"/>
  <c r="H67"/>
  <c r="I68" s="1"/>
  <c r="G67"/>
  <c r="H63"/>
  <c r="G63"/>
  <c r="H62"/>
  <c r="G62"/>
  <c r="H61"/>
  <c r="G61"/>
  <c r="H60"/>
  <c r="G60"/>
  <c r="H59"/>
  <c r="G59"/>
  <c r="H58"/>
  <c r="G58"/>
  <c r="H57"/>
  <c r="G57"/>
  <c r="H56"/>
  <c r="G56"/>
  <c r="H55"/>
  <c r="G55"/>
  <c r="H54"/>
  <c r="G54"/>
  <c r="H53"/>
  <c r="G53"/>
  <c r="H52"/>
  <c r="G52"/>
  <c r="H51"/>
  <c r="G51"/>
  <c r="H50"/>
  <c r="G50"/>
  <c r="H49"/>
  <c r="G49"/>
  <c r="H45"/>
  <c r="G45"/>
  <c r="H44"/>
  <c r="G44"/>
  <c r="H43"/>
  <c r="G43"/>
  <c r="H42"/>
  <c r="G42"/>
  <c r="H41"/>
  <c r="G41"/>
  <c r="H40"/>
  <c r="G40"/>
  <c r="H39"/>
  <c r="G39"/>
  <c r="H35"/>
  <c r="G35"/>
  <c r="H34"/>
  <c r="G34"/>
  <c r="H33"/>
  <c r="G33"/>
  <c r="H29"/>
  <c r="G29"/>
  <c r="H27"/>
  <c r="G27"/>
  <c r="H26"/>
  <c r="I30" s="1"/>
  <c r="G26"/>
  <c r="H22"/>
  <c r="G22"/>
  <c r="H21"/>
  <c r="G21"/>
  <c r="H20"/>
  <c r="G20"/>
  <c r="H19"/>
  <c r="G19"/>
  <c r="H15"/>
  <c r="G15"/>
  <c r="H14"/>
  <c r="G14"/>
  <c r="H13"/>
  <c r="G13"/>
  <c r="G12"/>
  <c r="E38" i="14"/>
  <c r="E37"/>
  <c r="E36"/>
  <c r="E35"/>
  <c r="E33"/>
  <c r="E32"/>
  <c r="E31"/>
  <c r="E30"/>
  <c r="E29"/>
  <c r="E28"/>
  <c r="E27"/>
  <c r="E26"/>
  <c r="E25"/>
  <c r="E24"/>
  <c r="E23"/>
  <c r="E22"/>
  <c r="E21"/>
  <c r="E20"/>
  <c r="E19"/>
  <c r="E18"/>
  <c r="E17"/>
  <c r="E16"/>
  <c r="E15"/>
  <c r="E14"/>
  <c r="E13"/>
  <c r="E12"/>
  <c r="E11"/>
  <c r="E10"/>
  <c r="E9"/>
  <c r="E51" i="13"/>
  <c r="E50"/>
  <c r="E49"/>
  <c r="E48"/>
  <c r="E47"/>
  <c r="E46"/>
  <c r="E45"/>
  <c r="E44"/>
  <c r="E43"/>
  <c r="E42"/>
  <c r="E41"/>
  <c r="E40"/>
  <c r="E39"/>
  <c r="E38"/>
  <c r="E37"/>
  <c r="E36"/>
  <c r="E30"/>
  <c r="E29"/>
  <c r="E28"/>
  <c r="E27"/>
  <c r="E26"/>
  <c r="E25"/>
  <c r="E24"/>
  <c r="E23"/>
  <c r="E22"/>
  <c r="E21"/>
  <c r="E20"/>
  <c r="E18"/>
  <c r="E17"/>
  <c r="E16"/>
  <c r="E15"/>
  <c r="E14"/>
  <c r="E13"/>
  <c r="E12"/>
  <c r="E11"/>
  <c r="E10"/>
  <c r="E9"/>
  <c r="H110" i="12"/>
  <c r="G110"/>
  <c r="H109"/>
  <c r="G109"/>
  <c r="H108"/>
  <c r="G108"/>
  <c r="H107"/>
  <c r="G107"/>
  <c r="H106"/>
  <c r="G106"/>
  <c r="H104"/>
  <c r="G104"/>
  <c r="H103"/>
  <c r="G103"/>
  <c r="H102"/>
  <c r="G102"/>
  <c r="H98"/>
  <c r="I99" s="1"/>
  <c r="G98"/>
  <c r="H94"/>
  <c r="G94"/>
  <c r="H93"/>
  <c r="G93"/>
  <c r="H92"/>
  <c r="I95" s="1"/>
  <c r="G92"/>
  <c r="H88"/>
  <c r="G88"/>
  <c r="H87"/>
  <c r="G87"/>
  <c r="H86"/>
  <c r="G86"/>
  <c r="H85"/>
  <c r="G85"/>
  <c r="H84"/>
  <c r="G84"/>
  <c r="H83"/>
  <c r="G83"/>
  <c r="H82"/>
  <c r="G82"/>
  <c r="H81"/>
  <c r="G81"/>
  <c r="H80"/>
  <c r="G80"/>
  <c r="H79"/>
  <c r="G79"/>
  <c r="H78"/>
  <c r="G78"/>
  <c r="H77"/>
  <c r="G77"/>
  <c r="H76"/>
  <c r="G76"/>
  <c r="H75"/>
  <c r="G75"/>
  <c r="H74"/>
  <c r="G74"/>
  <c r="H73"/>
  <c r="G73"/>
  <c r="H63"/>
  <c r="G63"/>
  <c r="H62"/>
  <c r="G62"/>
  <c r="H61"/>
  <c r="G61"/>
  <c r="H60"/>
  <c r="G60"/>
  <c r="H59"/>
  <c r="G59"/>
  <c r="H58"/>
  <c r="G58"/>
  <c r="H57"/>
  <c r="G57"/>
  <c r="H56"/>
  <c r="G56"/>
  <c r="H55"/>
  <c r="G55"/>
  <c r="H54"/>
  <c r="G54"/>
  <c r="H53"/>
  <c r="G53"/>
  <c r="H52"/>
  <c r="G52"/>
  <c r="H51"/>
  <c r="G51"/>
  <c r="H50"/>
  <c r="G50"/>
  <c r="H49"/>
  <c r="I64" s="1"/>
  <c r="G49"/>
  <c r="H45"/>
  <c r="G45"/>
  <c r="H44"/>
  <c r="G44"/>
  <c r="H43"/>
  <c r="G43"/>
  <c r="H42"/>
  <c r="G42"/>
  <c r="H41"/>
  <c r="G41"/>
  <c r="H40"/>
  <c r="G40"/>
  <c r="H39"/>
  <c r="I46" s="1"/>
  <c r="G39"/>
  <c r="H35"/>
  <c r="G35"/>
  <c r="H34"/>
  <c r="G34"/>
  <c r="H33"/>
  <c r="I36" s="1"/>
  <c r="G33"/>
  <c r="H29"/>
  <c r="G29"/>
  <c r="H27"/>
  <c r="G27"/>
  <c r="H26"/>
  <c r="I30" s="1"/>
  <c r="G26"/>
  <c r="H22"/>
  <c r="G22"/>
  <c r="H21"/>
  <c r="G21"/>
  <c r="H20"/>
  <c r="G20"/>
  <c r="H19"/>
  <c r="G19"/>
  <c r="H15"/>
  <c r="G15"/>
  <c r="H14"/>
  <c r="G14"/>
  <c r="H13"/>
  <c r="G13"/>
  <c r="H12"/>
  <c r="G12"/>
  <c r="E37" i="11"/>
  <c r="E36"/>
  <c r="E35"/>
  <c r="E34"/>
  <c r="E33"/>
  <c r="E31"/>
  <c r="E30"/>
  <c r="E29"/>
  <c r="E28"/>
  <c r="E27"/>
  <c r="E26"/>
  <c r="E25"/>
  <c r="E24"/>
  <c r="E23"/>
  <c r="E22"/>
  <c r="E21"/>
  <c r="E20"/>
  <c r="E19"/>
  <c r="E18"/>
  <c r="E17"/>
  <c r="E16"/>
  <c r="E15"/>
  <c r="E14"/>
  <c r="E13"/>
  <c r="E12"/>
  <c r="E11"/>
  <c r="E10"/>
  <c r="E9"/>
  <c r="E50" i="10"/>
  <c r="E49"/>
  <c r="E48"/>
  <c r="E47"/>
  <c r="E46"/>
  <c r="E45"/>
  <c r="E44"/>
  <c r="E43"/>
  <c r="E42"/>
  <c r="E41"/>
  <c r="E40"/>
  <c r="E39"/>
  <c r="E38"/>
  <c r="E37"/>
  <c r="E36"/>
  <c r="E30"/>
  <c r="E29"/>
  <c r="E28"/>
  <c r="E27"/>
  <c r="E23"/>
  <c r="E22"/>
  <c r="E21"/>
  <c r="E20"/>
  <c r="E18"/>
  <c r="E17"/>
  <c r="E16"/>
  <c r="E15"/>
  <c r="E14"/>
  <c r="E13"/>
  <c r="E12"/>
  <c r="E11"/>
  <c r="E10"/>
  <c r="E9"/>
  <c r="I46" i="15" l="1"/>
  <c r="I23" i="12"/>
  <c r="I36" i="15"/>
  <c r="I64"/>
  <c r="I92"/>
  <c r="I117" s="1"/>
  <c r="I111" i="12"/>
  <c r="I23" i="15"/>
  <c r="I89" i="12"/>
  <c r="I16" i="15"/>
  <c r="I16" i="12"/>
  <c r="I67" l="1"/>
  <c r="I113"/>
  <c r="I70" i="15"/>
  <c r="I120" s="1"/>
  <c r="I115" i="12" l="1"/>
  <c r="I126" s="1"/>
  <c r="I130" i="15"/>
  <c r="G102" i="2" l="1"/>
  <c r="G101"/>
  <c r="G119"/>
  <c r="G118"/>
  <c r="G117"/>
  <c r="G116"/>
  <c r="G115"/>
  <c r="G113"/>
  <c r="G112"/>
  <c r="G111"/>
  <c r="G107"/>
  <c r="G97"/>
  <c r="G103"/>
  <c r="F12"/>
  <c r="F122" i="5"/>
  <c r="F121"/>
  <c r="F120"/>
  <c r="F119"/>
  <c r="F117"/>
  <c r="F116"/>
  <c r="F115"/>
  <c r="F114"/>
  <c r="F113"/>
  <c r="F109"/>
  <c r="F99"/>
  <c r="F105"/>
  <c r="F104"/>
  <c r="F103"/>
  <c r="F98"/>
  <c r="F97"/>
  <c r="F96"/>
  <c r="F95"/>
  <c r="F94"/>
  <c r="F93"/>
  <c r="F92"/>
  <c r="F91"/>
  <c r="F90"/>
  <c r="F89"/>
  <c r="F88"/>
  <c r="F87"/>
  <c r="F86"/>
  <c r="F85"/>
  <c r="F84"/>
  <c r="F83"/>
  <c r="F82"/>
  <c r="F73"/>
  <c r="F69"/>
  <c r="F68"/>
  <c r="F67"/>
  <c r="F66"/>
  <c r="F65"/>
  <c r="F64"/>
  <c r="F63"/>
  <c r="F62"/>
  <c r="F61"/>
  <c r="F60"/>
  <c r="F59"/>
  <c r="F58"/>
  <c r="F57"/>
  <c r="F56"/>
  <c r="F55"/>
  <c r="F51"/>
  <c r="F50"/>
  <c r="F49"/>
  <c r="F48"/>
  <c r="F47"/>
  <c r="F46"/>
  <c r="F45"/>
  <c r="F41"/>
  <c r="F40"/>
  <c r="F39"/>
  <c r="F35"/>
  <c r="F34"/>
  <c r="F33"/>
  <c r="F32"/>
  <c r="F28"/>
  <c r="F27"/>
  <c r="F26"/>
  <c r="F25"/>
  <c r="F24"/>
  <c r="F20"/>
  <c r="F19"/>
  <c r="F17"/>
  <c r="F15"/>
  <c r="F14"/>
  <c r="F13"/>
  <c r="F12"/>
  <c r="G96" i="2"/>
  <c r="G95"/>
  <c r="G94"/>
  <c r="G93"/>
  <c r="G92"/>
  <c r="G91"/>
  <c r="G90"/>
  <c r="G89"/>
  <c r="G88"/>
  <c r="G87"/>
  <c r="G86"/>
  <c r="G85"/>
  <c r="G84"/>
  <c r="G83"/>
  <c r="G82"/>
  <c r="G73"/>
  <c r="G69"/>
  <c r="G68"/>
  <c r="G67"/>
  <c r="G66"/>
  <c r="G65"/>
  <c r="G64"/>
  <c r="G63"/>
  <c r="G62"/>
  <c r="G61"/>
  <c r="G60"/>
  <c r="G59"/>
  <c r="G58"/>
  <c r="G57"/>
  <c r="G56"/>
  <c r="G55"/>
  <c r="G51"/>
  <c r="G50"/>
  <c r="G49"/>
  <c r="G48"/>
  <c r="G47"/>
  <c r="G46"/>
  <c r="G45"/>
  <c r="G41"/>
  <c r="G40"/>
  <c r="G39"/>
  <c r="G35"/>
  <c r="G33"/>
  <c r="G32"/>
  <c r="G28"/>
  <c r="G27"/>
  <c r="G26"/>
  <c r="G25"/>
  <c r="G24"/>
  <c r="G20"/>
  <c r="G19"/>
  <c r="G17"/>
  <c r="G14"/>
  <c r="G13"/>
  <c r="F13"/>
  <c r="F14"/>
  <c r="F15"/>
  <c r="G15"/>
  <c r="F17"/>
  <c r="F19"/>
  <c r="F20"/>
  <c r="F24"/>
  <c r="F25"/>
  <c r="F26"/>
  <c r="F27"/>
  <c r="F28"/>
  <c r="F32"/>
  <c r="F33"/>
  <c r="F35"/>
  <c r="F39"/>
  <c r="F40"/>
  <c r="F41"/>
  <c r="F45"/>
  <c r="F46"/>
  <c r="F47"/>
  <c r="F48"/>
  <c r="F49"/>
  <c r="F50"/>
  <c r="F51"/>
  <c r="F55"/>
  <c r="F56"/>
  <c r="F57"/>
  <c r="F58"/>
  <c r="F59"/>
  <c r="F60"/>
  <c r="F61"/>
  <c r="F62"/>
  <c r="F63"/>
  <c r="F64"/>
  <c r="F65"/>
  <c r="F66"/>
  <c r="F67"/>
  <c r="F68"/>
  <c r="F69"/>
  <c r="F73"/>
  <c r="F82"/>
  <c r="F83"/>
  <c r="F84"/>
  <c r="F85"/>
  <c r="F86"/>
  <c r="F87"/>
  <c r="F88"/>
  <c r="F89"/>
  <c r="F90"/>
  <c r="F91"/>
  <c r="F92"/>
  <c r="F93"/>
  <c r="F94"/>
  <c r="F95"/>
  <c r="F96"/>
  <c r="F101"/>
  <c r="F102"/>
  <c r="F103"/>
  <c r="F97"/>
  <c r="F107"/>
  <c r="F111"/>
  <c r="F112"/>
  <c r="F113"/>
  <c r="F115"/>
  <c r="F116"/>
  <c r="F117"/>
  <c r="F118"/>
  <c r="F119"/>
  <c r="G12" i="5"/>
  <c r="G13"/>
  <c r="G14"/>
  <c r="G15"/>
  <c r="G17"/>
  <c r="G19"/>
  <c r="G20"/>
  <c r="G24"/>
  <c r="G25"/>
  <c r="G26"/>
  <c r="G27"/>
  <c r="G28"/>
  <c r="G32"/>
  <c r="G33"/>
  <c r="G34"/>
  <c r="G35"/>
  <c r="G39"/>
  <c r="G40"/>
  <c r="G41"/>
  <c r="G45"/>
  <c r="G46"/>
  <c r="G47"/>
  <c r="G48"/>
  <c r="G49"/>
  <c r="G50"/>
  <c r="G51"/>
  <c r="G55"/>
  <c r="G56"/>
  <c r="G57"/>
  <c r="G58"/>
  <c r="G59"/>
  <c r="G60"/>
  <c r="G61"/>
  <c r="G62"/>
  <c r="G63"/>
  <c r="G64"/>
  <c r="G65"/>
  <c r="G66"/>
  <c r="G67"/>
  <c r="G68"/>
  <c r="G69"/>
  <c r="G73"/>
  <c r="G82"/>
  <c r="G83"/>
  <c r="G84"/>
  <c r="G85"/>
  <c r="G86"/>
  <c r="G87"/>
  <c r="G88"/>
  <c r="G89"/>
  <c r="G90"/>
  <c r="G91"/>
  <c r="G92"/>
  <c r="G93"/>
  <c r="G94"/>
  <c r="G95"/>
  <c r="G96"/>
  <c r="G97"/>
  <c r="G98"/>
  <c r="G103"/>
  <c r="G104"/>
  <c r="G105"/>
  <c r="G99"/>
  <c r="G109"/>
  <c r="G113"/>
  <c r="G114"/>
  <c r="G115"/>
  <c r="G116"/>
  <c r="G117"/>
  <c r="G119"/>
  <c r="G120"/>
  <c r="G121"/>
  <c r="G122"/>
  <c r="J83" i="12" l="1"/>
  <c r="K83" l="1"/>
  <c r="G19" i="11" s="1"/>
  <c r="K19" s="1"/>
  <c r="K101" i="2" l="1"/>
  <c r="K107"/>
  <c r="K108" s="1"/>
  <c r="J108"/>
  <c r="K102" l="1"/>
  <c r="K114"/>
  <c r="K119" l="1"/>
  <c r="K115"/>
  <c r="K116"/>
  <c r="K111"/>
  <c r="K117"/>
  <c r="K112"/>
  <c r="K118"/>
  <c r="K113"/>
  <c r="J120"/>
  <c r="K120" l="1"/>
  <c r="K103"/>
  <c r="K104" s="1"/>
  <c r="J104"/>
  <c r="H100" i="5" l="1"/>
  <c r="H36"/>
  <c r="H52"/>
  <c r="H21"/>
  <c r="H42"/>
  <c r="H123"/>
  <c r="H29"/>
  <c r="H74"/>
  <c r="H70"/>
  <c r="H106"/>
  <c r="H110"/>
  <c r="H125" l="1"/>
  <c r="H76"/>
  <c r="H128" l="1"/>
  <c r="M103" i="2"/>
  <c r="M112"/>
  <c r="M114"/>
  <c r="M117"/>
  <c r="M116"/>
  <c r="M102"/>
  <c r="M113"/>
  <c r="M115"/>
  <c r="M119"/>
  <c r="M118"/>
  <c r="P115" l="1"/>
  <c r="N115"/>
  <c r="U122"/>
  <c r="M101"/>
  <c r="M104" s="1"/>
  <c r="BB122"/>
  <c r="N114"/>
  <c r="P114"/>
  <c r="Q114" s="1"/>
  <c r="N112"/>
  <c r="P112"/>
  <c r="Q112" s="1"/>
  <c r="BW122"/>
  <c r="M107"/>
  <c r="M108" s="1"/>
  <c r="N118"/>
  <c r="P118"/>
  <c r="Q118" s="1"/>
  <c r="N119"/>
  <c r="P119"/>
  <c r="Q119" s="1"/>
  <c r="P113"/>
  <c r="Q113" s="1"/>
  <c r="N113"/>
  <c r="O122"/>
  <c r="CC122"/>
  <c r="N102"/>
  <c r="P102"/>
  <c r="N116"/>
  <c r="P116"/>
  <c r="P117"/>
  <c r="S117" s="1"/>
  <c r="N117"/>
  <c r="AG122"/>
  <c r="AD122"/>
  <c r="AM122"/>
  <c r="M111"/>
  <c r="M120" s="1"/>
  <c r="AY122"/>
  <c r="BH122"/>
  <c r="P103"/>
  <c r="N103"/>
  <c r="Q103"/>
  <c r="U125"/>
  <c r="BE122"/>
  <c r="R122"/>
  <c r="AG125" l="1"/>
  <c r="AP122"/>
  <c r="AM125"/>
  <c r="CC125"/>
  <c r="AJ122"/>
  <c r="L122"/>
  <c r="AA122"/>
  <c r="AA125" s="1"/>
  <c r="BW125"/>
  <c r="AY125"/>
  <c r="BH125"/>
  <c r="BN122"/>
  <c r="BT122"/>
  <c r="AS122"/>
  <c r="AS125" s="1"/>
  <c r="R125"/>
  <c r="BE125"/>
  <c r="P111"/>
  <c r="N111"/>
  <c r="N120" s="1"/>
  <c r="AV122"/>
  <c r="AV125" s="1"/>
  <c r="Q117"/>
  <c r="BZ122"/>
  <c r="BZ125" s="1"/>
  <c r="AJ125"/>
  <c r="S119"/>
  <c r="T119" s="1"/>
  <c r="S118"/>
  <c r="V118" s="1"/>
  <c r="P107"/>
  <c r="N107"/>
  <c r="N108" s="1"/>
  <c r="S112"/>
  <c r="V112" s="1"/>
  <c r="N101"/>
  <c r="N104" s="1"/>
  <c r="P101"/>
  <c r="O125"/>
  <c r="AD125"/>
  <c r="BB125"/>
  <c r="S103"/>
  <c r="T103" s="1"/>
  <c r="T117"/>
  <c r="V117"/>
  <c r="W117" s="1"/>
  <c r="Q116"/>
  <c r="S116"/>
  <c r="T116" s="1"/>
  <c r="S102"/>
  <c r="T102" s="1"/>
  <c r="Q102"/>
  <c r="BN125"/>
  <c r="S113"/>
  <c r="V113" s="1"/>
  <c r="BQ122"/>
  <c r="BQ125" s="1"/>
  <c r="S114"/>
  <c r="T114"/>
  <c r="X122"/>
  <c r="X125" s="1"/>
  <c r="AP125"/>
  <c r="BK122"/>
  <c r="BK125" s="1"/>
  <c r="Q115"/>
  <c r="S115"/>
  <c r="V115" s="1"/>
  <c r="Q101" l="1"/>
  <c r="Q104" s="1"/>
  <c r="P104"/>
  <c r="Q107"/>
  <c r="Q108" s="1"/>
  <c r="P108"/>
  <c r="Q111"/>
  <c r="Q120" s="1"/>
  <c r="P120"/>
  <c r="BT125"/>
  <c r="T112"/>
  <c r="L125"/>
  <c r="W115"/>
  <c r="Y115"/>
  <c r="Z115" s="1"/>
  <c r="T115"/>
  <c r="V114"/>
  <c r="Y114" s="1"/>
  <c r="T113"/>
  <c r="V116"/>
  <c r="W116" s="1"/>
  <c r="V103"/>
  <c r="W103" s="1"/>
  <c r="W112"/>
  <c r="Y112"/>
  <c r="Z112" s="1"/>
  <c r="S107"/>
  <c r="S108" s="1"/>
  <c r="T118"/>
  <c r="S111"/>
  <c r="S120" s="1"/>
  <c r="W113"/>
  <c r="Y113"/>
  <c r="Z113" s="1"/>
  <c r="V102"/>
  <c r="W102" s="1"/>
  <c r="Y117"/>
  <c r="Z117" s="1"/>
  <c r="S101"/>
  <c r="W118"/>
  <c r="Y118"/>
  <c r="Z118" s="1"/>
  <c r="V119"/>
  <c r="W119" s="1"/>
  <c r="T111" l="1"/>
  <c r="T120" s="1"/>
  <c r="T101"/>
  <c r="T104" s="1"/>
  <c r="S104"/>
  <c r="T107"/>
  <c r="T108" s="1"/>
  <c r="M28"/>
  <c r="N28" s="1"/>
  <c r="K28"/>
  <c r="K51"/>
  <c r="M51"/>
  <c r="N51" s="1"/>
  <c r="K19"/>
  <c r="M19"/>
  <c r="N19" s="1"/>
  <c r="M86"/>
  <c r="K86"/>
  <c r="N86"/>
  <c r="K40"/>
  <c r="M40"/>
  <c r="N40" s="1"/>
  <c r="M69"/>
  <c r="K69"/>
  <c r="N69"/>
  <c r="K13"/>
  <c r="M13"/>
  <c r="N13" s="1"/>
  <c r="K56"/>
  <c r="M56"/>
  <c r="N56" s="1"/>
  <c r="K93"/>
  <c r="M93"/>
  <c r="N93" s="1"/>
  <c r="M91"/>
  <c r="K91"/>
  <c r="K50"/>
  <c r="M50"/>
  <c r="N50" s="1"/>
  <c r="M27"/>
  <c r="N27" s="1"/>
  <c r="K27"/>
  <c r="M34"/>
  <c r="N34" s="1"/>
  <c r="K34"/>
  <c r="K35"/>
  <c r="M35"/>
  <c r="K96"/>
  <c r="M96"/>
  <c r="N96" s="1"/>
  <c r="V101"/>
  <c r="M92"/>
  <c r="N92" s="1"/>
  <c r="K92"/>
  <c r="K32"/>
  <c r="M32"/>
  <c r="J36"/>
  <c r="K90"/>
  <c r="M90"/>
  <c r="N90" s="1"/>
  <c r="K49"/>
  <c r="M49"/>
  <c r="N49" s="1"/>
  <c r="K17"/>
  <c r="M17"/>
  <c r="N17" s="1"/>
  <c r="M16"/>
  <c r="K16"/>
  <c r="N16"/>
  <c r="K88"/>
  <c r="M88"/>
  <c r="N88" s="1"/>
  <c r="K25"/>
  <c r="M25"/>
  <c r="N25" s="1"/>
  <c r="M48"/>
  <c r="N48" s="1"/>
  <c r="K48"/>
  <c r="K15"/>
  <c r="M15"/>
  <c r="N15" s="1"/>
  <c r="J29"/>
  <c r="K24"/>
  <c r="M24"/>
  <c r="K39"/>
  <c r="M39"/>
  <c r="J42"/>
  <c r="K45"/>
  <c r="M45"/>
  <c r="J52"/>
  <c r="N45"/>
  <c r="M66"/>
  <c r="N66" s="1"/>
  <c r="K66"/>
  <c r="K20"/>
  <c r="M20"/>
  <c r="N20" s="1"/>
  <c r="Y116"/>
  <c r="Z116" s="1"/>
  <c r="W114"/>
  <c r="AB115"/>
  <c r="AC115" s="1"/>
  <c r="K82"/>
  <c r="J98"/>
  <c r="J122" s="1"/>
  <c r="M82"/>
  <c r="M60"/>
  <c r="N60" s="1"/>
  <c r="K60"/>
  <c r="M84"/>
  <c r="K84"/>
  <c r="N84"/>
  <c r="K41"/>
  <c r="M41"/>
  <c r="N41" s="1"/>
  <c r="M89"/>
  <c r="N89" s="1"/>
  <c r="K89"/>
  <c r="K57"/>
  <c r="M57"/>
  <c r="M67"/>
  <c r="K67"/>
  <c r="J21"/>
  <c r="M12"/>
  <c r="K12"/>
  <c r="N12"/>
  <c r="K87"/>
  <c r="M87"/>
  <c r="N87" s="1"/>
  <c r="K85"/>
  <c r="M85"/>
  <c r="M65"/>
  <c r="K65"/>
  <c r="M62"/>
  <c r="K62"/>
  <c r="M94"/>
  <c r="K94"/>
  <c r="N94"/>
  <c r="J70"/>
  <c r="K55"/>
  <c r="M55"/>
  <c r="Y119"/>
  <c r="AB118"/>
  <c r="AB117"/>
  <c r="Y102"/>
  <c r="AB113"/>
  <c r="K63"/>
  <c r="M63"/>
  <c r="N63" s="1"/>
  <c r="M46"/>
  <c r="N46" s="1"/>
  <c r="K46"/>
  <c r="K58"/>
  <c r="M58"/>
  <c r="N58" s="1"/>
  <c r="M14"/>
  <c r="N14" s="1"/>
  <c r="K14"/>
  <c r="M47"/>
  <c r="N47" s="1"/>
  <c r="K47"/>
  <c r="M73"/>
  <c r="J74"/>
  <c r="K73"/>
  <c r="K74" s="1"/>
  <c r="K68"/>
  <c r="M68"/>
  <c r="K95"/>
  <c r="M95"/>
  <c r="N95" s="1"/>
  <c r="M61"/>
  <c r="N61" s="1"/>
  <c r="K61"/>
  <c r="K64"/>
  <c r="M64"/>
  <c r="N64" s="1"/>
  <c r="K83"/>
  <c r="M83"/>
  <c r="M26"/>
  <c r="K26"/>
  <c r="K97"/>
  <c r="M97"/>
  <c r="K59"/>
  <c r="M59"/>
  <c r="M33"/>
  <c r="K33"/>
  <c r="K18"/>
  <c r="M18"/>
  <c r="V111"/>
  <c r="V120" s="1"/>
  <c r="V107"/>
  <c r="V108" s="1"/>
  <c r="AB112"/>
  <c r="Y103"/>
  <c r="Z103" s="1"/>
  <c r="Z114"/>
  <c r="AB114"/>
  <c r="K70" l="1"/>
  <c r="K21"/>
  <c r="K98"/>
  <c r="K42"/>
  <c r="K29"/>
  <c r="K52"/>
  <c r="K36"/>
  <c r="W107"/>
  <c r="W108" s="1"/>
  <c r="W111"/>
  <c r="W120" s="1"/>
  <c r="N73"/>
  <c r="N74" s="1"/>
  <c r="M74"/>
  <c r="M98"/>
  <c r="N52"/>
  <c r="M52"/>
  <c r="N32"/>
  <c r="M36"/>
  <c r="W101"/>
  <c r="W104" s="1"/>
  <c r="V104"/>
  <c r="M70"/>
  <c r="M21"/>
  <c r="M42"/>
  <c r="N24"/>
  <c r="M29"/>
  <c r="J76"/>
  <c r="J125" s="1"/>
  <c r="AE112"/>
  <c r="AH112" s="1"/>
  <c r="Y111"/>
  <c r="P18"/>
  <c r="P59"/>
  <c r="P68"/>
  <c r="P47"/>
  <c r="AE113"/>
  <c r="AH113" s="1"/>
  <c r="AB102"/>
  <c r="AC102" s="1"/>
  <c r="AE117"/>
  <c r="AF117" s="1"/>
  <c r="AE118"/>
  <c r="AF118" s="1"/>
  <c r="AB119"/>
  <c r="P55"/>
  <c r="Q55" s="1"/>
  <c r="P62"/>
  <c r="Q62" s="1"/>
  <c r="P65"/>
  <c r="P85"/>
  <c r="Q85" s="1"/>
  <c r="P12"/>
  <c r="P57"/>
  <c r="Q57" s="1"/>
  <c r="N57"/>
  <c r="P41"/>
  <c r="P84"/>
  <c r="M122"/>
  <c r="P82"/>
  <c r="N82"/>
  <c r="AE115"/>
  <c r="AF115"/>
  <c r="AB116"/>
  <c r="AC116"/>
  <c r="P20"/>
  <c r="P66"/>
  <c r="Q66" s="1"/>
  <c r="N39"/>
  <c r="N42" s="1"/>
  <c r="P39"/>
  <c r="P24"/>
  <c r="P88"/>
  <c r="Q88" s="1"/>
  <c r="P16"/>
  <c r="Q16" s="1"/>
  <c r="P49"/>
  <c r="Q49" s="1"/>
  <c r="P32"/>
  <c r="Y101"/>
  <c r="Y104" s="1"/>
  <c r="P96"/>
  <c r="P35"/>
  <c r="Q35" s="1"/>
  <c r="N35"/>
  <c r="P27"/>
  <c r="Q27" s="1"/>
  <c r="P50"/>
  <c r="P56"/>
  <c r="P40"/>
  <c r="P51"/>
  <c r="AE114"/>
  <c r="P97"/>
  <c r="P26"/>
  <c r="P83"/>
  <c r="Q83" s="1"/>
  <c r="AC114"/>
  <c r="AB103"/>
  <c r="AC112"/>
  <c r="Y107"/>
  <c r="Y108" s="1"/>
  <c r="N18"/>
  <c r="N33"/>
  <c r="P33"/>
  <c r="N59"/>
  <c r="N97"/>
  <c r="N26"/>
  <c r="N83"/>
  <c r="P64"/>
  <c r="P61"/>
  <c r="P95"/>
  <c r="N68"/>
  <c r="P73"/>
  <c r="P14"/>
  <c r="P58"/>
  <c r="Q58" s="1"/>
  <c r="P46"/>
  <c r="P63"/>
  <c r="Q63" s="1"/>
  <c r="AC113"/>
  <c r="Z102"/>
  <c r="AC117"/>
  <c r="AC118"/>
  <c r="Z119"/>
  <c r="N55"/>
  <c r="P94"/>
  <c r="N62"/>
  <c r="N65"/>
  <c r="N85"/>
  <c r="P87"/>
  <c r="Q87" s="1"/>
  <c r="N67"/>
  <c r="P67"/>
  <c r="Q67" s="1"/>
  <c r="P89"/>
  <c r="Q89" s="1"/>
  <c r="P60"/>
  <c r="Q60" s="1"/>
  <c r="K122"/>
  <c r="P45"/>
  <c r="P15"/>
  <c r="Q15" s="1"/>
  <c r="P48"/>
  <c r="Q48" s="1"/>
  <c r="P25"/>
  <c r="Q25" s="1"/>
  <c r="P17"/>
  <c r="Q17" s="1"/>
  <c r="P90"/>
  <c r="P92"/>
  <c r="Q92" s="1"/>
  <c r="P34"/>
  <c r="Q34" s="1"/>
  <c r="N91"/>
  <c r="P91"/>
  <c r="P93"/>
  <c r="P13"/>
  <c r="P69"/>
  <c r="P86"/>
  <c r="P19"/>
  <c r="P28"/>
  <c r="Q28" s="1"/>
  <c r="M76" l="1"/>
  <c r="K76"/>
  <c r="Q45"/>
  <c r="P52"/>
  <c r="P36"/>
  <c r="P29"/>
  <c r="P42"/>
  <c r="N98"/>
  <c r="P70"/>
  <c r="Z111"/>
  <c r="Z120" s="1"/>
  <c r="Y120"/>
  <c r="N29"/>
  <c r="N36"/>
  <c r="N21"/>
  <c r="N76" s="1"/>
  <c r="N125" s="1"/>
  <c r="N70"/>
  <c r="Q73"/>
  <c r="Q74" s="1"/>
  <c r="P74"/>
  <c r="Q39"/>
  <c r="P98"/>
  <c r="Q12"/>
  <c r="P21"/>
  <c r="P76" s="1"/>
  <c r="AF112"/>
  <c r="K125"/>
  <c r="M125"/>
  <c r="N122"/>
  <c r="S19"/>
  <c r="S86"/>
  <c r="S69"/>
  <c r="T69" s="1"/>
  <c r="S13"/>
  <c r="T13" s="1"/>
  <c r="S93"/>
  <c r="T93" s="1"/>
  <c r="S91"/>
  <c r="V91" s="1"/>
  <c r="S90"/>
  <c r="S45"/>
  <c r="S94"/>
  <c r="T94" s="1"/>
  <c r="S46"/>
  <c r="T46" s="1"/>
  <c r="S14"/>
  <c r="S95"/>
  <c r="T95"/>
  <c r="S61"/>
  <c r="V61" s="1"/>
  <c r="T61"/>
  <c r="S64"/>
  <c r="S33"/>
  <c r="AE103"/>
  <c r="AF103" s="1"/>
  <c r="S26"/>
  <c r="T26" s="1"/>
  <c r="S97"/>
  <c r="AH114"/>
  <c r="AI114" s="1"/>
  <c r="S51"/>
  <c r="V51" s="1"/>
  <c r="S40"/>
  <c r="S56"/>
  <c r="T56" s="1"/>
  <c r="S50"/>
  <c r="S96"/>
  <c r="V96" s="1"/>
  <c r="AB101"/>
  <c r="S32"/>
  <c r="S24"/>
  <c r="S20"/>
  <c r="P122"/>
  <c r="S82"/>
  <c r="S84"/>
  <c r="T84" s="1"/>
  <c r="S41"/>
  <c r="V41" s="1"/>
  <c r="S65"/>
  <c r="S55"/>
  <c r="T55"/>
  <c r="AE119"/>
  <c r="AI113"/>
  <c r="AK113"/>
  <c r="S47"/>
  <c r="T47" s="1"/>
  <c r="S68"/>
  <c r="V68" s="1"/>
  <c r="S59"/>
  <c r="V59" s="1"/>
  <c r="S18"/>
  <c r="S28"/>
  <c r="T28" s="1"/>
  <c r="Q19"/>
  <c r="Q86"/>
  <c r="Q69"/>
  <c r="Q13"/>
  <c r="Q93"/>
  <c r="Q91"/>
  <c r="S34"/>
  <c r="S92"/>
  <c r="T92" s="1"/>
  <c r="Q90"/>
  <c r="S17"/>
  <c r="S25"/>
  <c r="T25" s="1"/>
  <c r="S48"/>
  <c r="T48" s="1"/>
  <c r="S15"/>
  <c r="S60"/>
  <c r="T60" s="1"/>
  <c r="S89"/>
  <c r="S67"/>
  <c r="T67" s="1"/>
  <c r="S87"/>
  <c r="T87" s="1"/>
  <c r="Q94"/>
  <c r="S63"/>
  <c r="T63" s="1"/>
  <c r="Q46"/>
  <c r="S58"/>
  <c r="T58" s="1"/>
  <c r="Q14"/>
  <c r="S73"/>
  <c r="S74" s="1"/>
  <c r="T73"/>
  <c r="T74" s="1"/>
  <c r="Q95"/>
  <c r="Q61"/>
  <c r="Q64"/>
  <c r="Q33"/>
  <c r="AB107"/>
  <c r="AB108" s="1"/>
  <c r="Z107"/>
  <c r="Z108" s="1"/>
  <c r="AC103"/>
  <c r="S83"/>
  <c r="Q26"/>
  <c r="Q97"/>
  <c r="AF114"/>
  <c r="Q51"/>
  <c r="Q40"/>
  <c r="Q56"/>
  <c r="Q50"/>
  <c r="S27"/>
  <c r="T27" s="1"/>
  <c r="S35"/>
  <c r="Q96"/>
  <c r="Z101"/>
  <c r="Z104" s="1"/>
  <c r="Q32"/>
  <c r="Q36" s="1"/>
  <c r="S49"/>
  <c r="S16"/>
  <c r="S88"/>
  <c r="Q24"/>
  <c r="Q29" s="1"/>
  <c r="S39"/>
  <c r="S42" s="1"/>
  <c r="S66"/>
  <c r="V66" s="1"/>
  <c r="Q20"/>
  <c r="AE116"/>
  <c r="AF116" s="1"/>
  <c r="AH115"/>
  <c r="AI115" s="1"/>
  <c r="Q82"/>
  <c r="Q98" s="1"/>
  <c r="Q84"/>
  <c r="Q41"/>
  <c r="S57"/>
  <c r="S12"/>
  <c r="S85"/>
  <c r="Q65"/>
  <c r="S62"/>
  <c r="AC119"/>
  <c r="AH118"/>
  <c r="AK118" s="1"/>
  <c r="AH117"/>
  <c r="AE102"/>
  <c r="AF102" s="1"/>
  <c r="AF113"/>
  <c r="Q47"/>
  <c r="Q68"/>
  <c r="Q59"/>
  <c r="Q18"/>
  <c r="AB111"/>
  <c r="AI112"/>
  <c r="AK112"/>
  <c r="AL112" s="1"/>
  <c r="Q70" l="1"/>
  <c r="AC111"/>
  <c r="AC120" s="1"/>
  <c r="AB120"/>
  <c r="S21"/>
  <c r="T24"/>
  <c r="T29" s="1"/>
  <c r="S29"/>
  <c r="AC101"/>
  <c r="AC104" s="1"/>
  <c r="AB104"/>
  <c r="S52"/>
  <c r="Q52"/>
  <c r="T12"/>
  <c r="S70"/>
  <c r="T82"/>
  <c r="S98"/>
  <c r="T32"/>
  <c r="S36"/>
  <c r="Q21"/>
  <c r="Q76" s="1"/>
  <c r="Q42"/>
  <c r="AI118"/>
  <c r="Q122"/>
  <c r="T59"/>
  <c r="T68"/>
  <c r="T41"/>
  <c r="T91"/>
  <c r="AK117"/>
  <c r="AL117" s="1"/>
  <c r="V62"/>
  <c r="W62" s="1"/>
  <c r="V85"/>
  <c r="Y85" s="1"/>
  <c r="AN112"/>
  <c r="AO112" s="1"/>
  <c r="AE111"/>
  <c r="AH102"/>
  <c r="AI102" s="1"/>
  <c r="AI117"/>
  <c r="AL118"/>
  <c r="AN118"/>
  <c r="AO118" s="1"/>
  <c r="T62"/>
  <c r="T85"/>
  <c r="V57"/>
  <c r="W57" s="1"/>
  <c r="W66"/>
  <c r="Y66"/>
  <c r="Z66" s="1"/>
  <c r="V39"/>
  <c r="V88"/>
  <c r="W88" s="1"/>
  <c r="V16"/>
  <c r="W16" s="1"/>
  <c r="V49"/>
  <c r="W49" s="1"/>
  <c r="V35"/>
  <c r="W35" s="1"/>
  <c r="V83"/>
  <c r="W83" s="1"/>
  <c r="AE107"/>
  <c r="AE108" s="1"/>
  <c r="V89"/>
  <c r="W89" s="1"/>
  <c r="V15"/>
  <c r="Y15" s="1"/>
  <c r="V17"/>
  <c r="W17" s="1"/>
  <c r="V34"/>
  <c r="W34" s="1"/>
  <c r="V18"/>
  <c r="W18" s="1"/>
  <c r="AN113"/>
  <c r="AO113" s="1"/>
  <c r="AH119"/>
  <c r="AI119" s="1"/>
  <c r="V65"/>
  <c r="W65" s="1"/>
  <c r="V20"/>
  <c r="W20" s="1"/>
  <c r="P125"/>
  <c r="W96"/>
  <c r="Y96"/>
  <c r="V50"/>
  <c r="V40"/>
  <c r="Y40" s="1"/>
  <c r="W51"/>
  <c r="Y51"/>
  <c r="Z51" s="1"/>
  <c r="V97"/>
  <c r="V33"/>
  <c r="Y33" s="1"/>
  <c r="V64"/>
  <c r="Y64" s="1"/>
  <c r="V14"/>
  <c r="W14" s="1"/>
  <c r="V45"/>
  <c r="T45"/>
  <c r="V90"/>
  <c r="Y90" s="1"/>
  <c r="V86"/>
  <c r="W86" s="1"/>
  <c r="V19"/>
  <c r="W19" s="1"/>
  <c r="V12"/>
  <c r="T57"/>
  <c r="AK115"/>
  <c r="AL115" s="1"/>
  <c r="AH116"/>
  <c r="AI116" s="1"/>
  <c r="T66"/>
  <c r="T39"/>
  <c r="T88"/>
  <c r="T16"/>
  <c r="T49"/>
  <c r="T35"/>
  <c r="V27"/>
  <c r="T83"/>
  <c r="AC107"/>
  <c r="AC108" s="1"/>
  <c r="V73"/>
  <c r="V74" s="1"/>
  <c r="V58"/>
  <c r="V63"/>
  <c r="V87"/>
  <c r="V67"/>
  <c r="W67" s="1"/>
  <c r="T89"/>
  <c r="V60"/>
  <c r="W60" s="1"/>
  <c r="T15"/>
  <c r="V48"/>
  <c r="V25"/>
  <c r="T17"/>
  <c r="V92"/>
  <c r="T34"/>
  <c r="V28"/>
  <c r="W28" s="1"/>
  <c r="T18"/>
  <c r="W59"/>
  <c r="Y59"/>
  <c r="Z59" s="1"/>
  <c r="W68"/>
  <c r="Y68"/>
  <c r="V47"/>
  <c r="Y47" s="1"/>
  <c r="AL113"/>
  <c r="AF119"/>
  <c r="V55"/>
  <c r="T65"/>
  <c r="W41"/>
  <c r="Y41"/>
  <c r="Z41" s="1"/>
  <c r="V84"/>
  <c r="W84" s="1"/>
  <c r="V82"/>
  <c r="S122"/>
  <c r="T20"/>
  <c r="V24"/>
  <c r="V32"/>
  <c r="V36" s="1"/>
  <c r="AE101"/>
  <c r="AE104" s="1"/>
  <c r="T96"/>
  <c r="T50"/>
  <c r="V56"/>
  <c r="T40"/>
  <c r="T51"/>
  <c r="AK114"/>
  <c r="AL114" s="1"/>
  <c r="T97"/>
  <c r="V26"/>
  <c r="W26" s="1"/>
  <c r="AH103"/>
  <c r="T33"/>
  <c r="T64"/>
  <c r="W61"/>
  <c r="Y61"/>
  <c r="V95"/>
  <c r="W95" s="1"/>
  <c r="T14"/>
  <c r="V46"/>
  <c r="Y46" s="1"/>
  <c r="V94"/>
  <c r="Y94" s="1"/>
  <c r="T90"/>
  <c r="W91"/>
  <c r="Y91"/>
  <c r="Z91" s="1"/>
  <c r="V93"/>
  <c r="Y93" s="1"/>
  <c r="V13"/>
  <c r="W13" s="1"/>
  <c r="V69"/>
  <c r="T86"/>
  <c r="T19"/>
  <c r="AF107" l="1"/>
  <c r="AF108" s="1"/>
  <c r="S76"/>
  <c r="T42"/>
  <c r="T70"/>
  <c r="V21"/>
  <c r="T52"/>
  <c r="T36"/>
  <c r="T98"/>
  <c r="T21"/>
  <c r="T76" s="1"/>
  <c r="W24"/>
  <c r="V29"/>
  <c r="W55"/>
  <c r="V70"/>
  <c r="AF101"/>
  <c r="AF104" s="1"/>
  <c r="W82"/>
  <c r="V98"/>
  <c r="W12"/>
  <c r="V52"/>
  <c r="W39"/>
  <c r="V42"/>
  <c r="AF111"/>
  <c r="AF120" s="1"/>
  <c r="AE120"/>
  <c r="Q125"/>
  <c r="W93"/>
  <c r="T122"/>
  <c r="W85"/>
  <c r="W15"/>
  <c r="Y69"/>
  <c r="Z69" s="1"/>
  <c r="Z94"/>
  <c r="AB94"/>
  <c r="AC94" s="1"/>
  <c r="AB61"/>
  <c r="AC61" s="1"/>
  <c r="AK103"/>
  <c r="AL103" s="1"/>
  <c r="Y56"/>
  <c r="Z56" s="1"/>
  <c r="AH101"/>
  <c r="Y32"/>
  <c r="Z47"/>
  <c r="AB47"/>
  <c r="AC47" s="1"/>
  <c r="AB68"/>
  <c r="AC68" s="1"/>
  <c r="Y92"/>
  <c r="Z92" s="1"/>
  <c r="Y25"/>
  <c r="Z25" s="1"/>
  <c r="Y48"/>
  <c r="Z48" s="1"/>
  <c r="Y87"/>
  <c r="Z87" s="1"/>
  <c r="Y63"/>
  <c r="Z63" s="1"/>
  <c r="Y58"/>
  <c r="Z58" s="1"/>
  <c r="W73"/>
  <c r="W74" s="1"/>
  <c r="Y73"/>
  <c r="Y27"/>
  <c r="Z27" s="1"/>
  <c r="Y45"/>
  <c r="Z64"/>
  <c r="AB64"/>
  <c r="AC64" s="1"/>
  <c r="Y97"/>
  <c r="Z97" s="1"/>
  <c r="Z40"/>
  <c r="AB40"/>
  <c r="AC40" s="1"/>
  <c r="Y50"/>
  <c r="Z50" s="1"/>
  <c r="AB96"/>
  <c r="AC96" s="1"/>
  <c r="AH107"/>
  <c r="AH108" s="1"/>
  <c r="W69"/>
  <c r="Z93"/>
  <c r="AB93"/>
  <c r="AC93" s="1"/>
  <c r="W94"/>
  <c r="W46"/>
  <c r="Y95"/>
  <c r="Z95" s="1"/>
  <c r="Z61"/>
  <c r="AI103"/>
  <c r="Y26"/>
  <c r="Z26" s="1"/>
  <c r="AN114"/>
  <c r="AO114" s="1"/>
  <c r="W56"/>
  <c r="W32"/>
  <c r="V122"/>
  <c r="Y82"/>
  <c r="Y84"/>
  <c r="Z84" s="1"/>
  <c r="AB41"/>
  <c r="AC41" s="1"/>
  <c r="Y55"/>
  <c r="Z55" s="1"/>
  <c r="W47"/>
  <c r="Z68"/>
  <c r="AB59"/>
  <c r="AC59" s="1"/>
  <c r="W92"/>
  <c r="W25"/>
  <c r="W48"/>
  <c r="Y60"/>
  <c r="Z60" s="1"/>
  <c r="W87"/>
  <c r="W63"/>
  <c r="W58"/>
  <c r="W27"/>
  <c r="AK116"/>
  <c r="AL116" s="1"/>
  <c r="AN115"/>
  <c r="AO115" s="1"/>
  <c r="Y12"/>
  <c r="Y19"/>
  <c r="W90"/>
  <c r="W45"/>
  <c r="Y14"/>
  <c r="W64"/>
  <c r="W33"/>
  <c r="W97"/>
  <c r="AB51"/>
  <c r="AC51" s="1"/>
  <c r="W40"/>
  <c r="W50"/>
  <c r="Z96"/>
  <c r="Y20"/>
  <c r="Y18"/>
  <c r="Y17"/>
  <c r="Z15"/>
  <c r="AB15"/>
  <c r="Y89"/>
  <c r="Y83"/>
  <c r="Y35"/>
  <c r="Y49"/>
  <c r="Y39"/>
  <c r="Y42" s="1"/>
  <c r="S125"/>
  <c r="AB66"/>
  <c r="AC66" s="1"/>
  <c r="Y57"/>
  <c r="AQ118"/>
  <c r="AR118" s="1"/>
  <c r="AK102"/>
  <c r="AN102" s="1"/>
  <c r="Z85"/>
  <c r="AB85"/>
  <c r="AC85" s="1"/>
  <c r="Y13"/>
  <c r="Z13" s="1"/>
  <c r="AB91"/>
  <c r="Z46"/>
  <c r="AB46"/>
  <c r="Y24"/>
  <c r="Y28"/>
  <c r="Y67"/>
  <c r="Y86"/>
  <c r="Z86" s="1"/>
  <c r="Z90"/>
  <c r="AB90"/>
  <c r="AC90" s="1"/>
  <c r="Z33"/>
  <c r="AB33"/>
  <c r="Y65"/>
  <c r="Z65" s="1"/>
  <c r="AK119"/>
  <c r="AL119" s="1"/>
  <c r="AQ113"/>
  <c r="AR113" s="1"/>
  <c r="Y34"/>
  <c r="Z34" s="1"/>
  <c r="Y16"/>
  <c r="Z16" s="1"/>
  <c r="Y88"/>
  <c r="Z88" s="1"/>
  <c r="AH111"/>
  <c r="AH120" s="1"/>
  <c r="AQ112"/>
  <c r="Y62"/>
  <c r="AN117"/>
  <c r="AO117" s="1"/>
  <c r="V76" l="1"/>
  <c r="T125"/>
  <c r="Y21"/>
  <c r="AI111"/>
  <c r="AI120" s="1"/>
  <c r="Z24"/>
  <c r="Y29"/>
  <c r="W52"/>
  <c r="Y70"/>
  <c r="AI107"/>
  <c r="AI108" s="1"/>
  <c r="Z45"/>
  <c r="Y52"/>
  <c r="Z73"/>
  <c r="Z74" s="1"/>
  <c r="Y74"/>
  <c r="AI101"/>
  <c r="AI104" s="1"/>
  <c r="AH104"/>
  <c r="W70"/>
  <c r="W29"/>
  <c r="Z82"/>
  <c r="Y98"/>
  <c r="W36"/>
  <c r="Z32"/>
  <c r="Y36"/>
  <c r="W42"/>
  <c r="W21"/>
  <c r="W76" s="1"/>
  <c r="W98"/>
  <c r="V125"/>
  <c r="W122"/>
  <c r="Z12"/>
  <c r="AB12"/>
  <c r="AE59"/>
  <c r="AB84"/>
  <c r="AC84" s="1"/>
  <c r="AB82"/>
  <c r="Y122"/>
  <c r="AB95"/>
  <c r="AC95" s="1"/>
  <c r="AK107"/>
  <c r="AK108" s="1"/>
  <c r="AL107"/>
  <c r="AL108" s="1"/>
  <c r="AE96"/>
  <c r="AE64"/>
  <c r="AB73"/>
  <c r="AB74" s="1"/>
  <c r="AC73"/>
  <c r="AC74" s="1"/>
  <c r="AB32"/>
  <c r="AC32"/>
  <c r="AK101"/>
  <c r="AK104" s="1"/>
  <c r="AL101"/>
  <c r="AB56"/>
  <c r="AC56" s="1"/>
  <c r="AE94"/>
  <c r="AF94" s="1"/>
  <c r="AB62"/>
  <c r="AC62" s="1"/>
  <c r="AT112"/>
  <c r="AU112" s="1"/>
  <c r="AE33"/>
  <c r="AB67"/>
  <c r="AB28"/>
  <c r="AE46"/>
  <c r="AF46" s="1"/>
  <c r="AE91"/>
  <c r="AF91" s="1"/>
  <c r="AO102"/>
  <c r="AQ102"/>
  <c r="AB57"/>
  <c r="AC57" s="1"/>
  <c r="AB49"/>
  <c r="AC49" s="1"/>
  <c r="AB35"/>
  <c r="AC35" s="1"/>
  <c r="AB83"/>
  <c r="AB89"/>
  <c r="AE15"/>
  <c r="AF15" s="1"/>
  <c r="AB17"/>
  <c r="AB18"/>
  <c r="AC18" s="1"/>
  <c r="AB20"/>
  <c r="AB14"/>
  <c r="AB19"/>
  <c r="AQ117"/>
  <c r="Z62"/>
  <c r="AR112"/>
  <c r="AK111"/>
  <c r="AK120" s="1"/>
  <c r="AB88"/>
  <c r="AB16"/>
  <c r="AB34"/>
  <c r="AC34" s="1"/>
  <c r="AT113"/>
  <c r="AU113" s="1"/>
  <c r="AN119"/>
  <c r="AO119" s="1"/>
  <c r="AB65"/>
  <c r="AC65" s="1"/>
  <c r="AC33"/>
  <c r="AE90"/>
  <c r="AF90" s="1"/>
  <c r="AB86"/>
  <c r="Z67"/>
  <c r="Z28"/>
  <c r="AB24"/>
  <c r="AC46"/>
  <c r="AC91"/>
  <c r="AB13"/>
  <c r="AC13" s="1"/>
  <c r="AE85"/>
  <c r="AL102"/>
  <c r="AT118"/>
  <c r="Z57"/>
  <c r="AE66"/>
  <c r="AF66" s="1"/>
  <c r="Z39"/>
  <c r="Z42" s="1"/>
  <c r="AB39"/>
  <c r="AB42" s="1"/>
  <c r="Z49"/>
  <c r="Z35"/>
  <c r="Z83"/>
  <c r="Z89"/>
  <c r="AC15"/>
  <c r="Z17"/>
  <c r="Z18"/>
  <c r="Z20"/>
  <c r="AE51"/>
  <c r="Z14"/>
  <c r="Z19"/>
  <c r="AQ115"/>
  <c r="AN116"/>
  <c r="AO116" s="1"/>
  <c r="AB60"/>
  <c r="AC60" s="1"/>
  <c r="AB55"/>
  <c r="AE41"/>
  <c r="AF41" s="1"/>
  <c r="AQ114"/>
  <c r="AB26"/>
  <c r="AC26" s="1"/>
  <c r="AE93"/>
  <c r="AB50"/>
  <c r="AE40"/>
  <c r="AF40" s="1"/>
  <c r="AB97"/>
  <c r="AC97" s="1"/>
  <c r="AB45"/>
  <c r="AB27"/>
  <c r="AC27" s="1"/>
  <c r="AB58"/>
  <c r="AC58" s="1"/>
  <c r="AB63"/>
  <c r="AC63" s="1"/>
  <c r="AB87"/>
  <c r="AC87" s="1"/>
  <c r="AB48"/>
  <c r="AB25"/>
  <c r="AB92"/>
  <c r="AE68"/>
  <c r="AF68" s="1"/>
  <c r="AE47"/>
  <c r="AN103"/>
  <c r="AO103" s="1"/>
  <c r="AE61"/>
  <c r="AB69"/>
  <c r="Y76" l="1"/>
  <c r="Z70"/>
  <c r="AB52"/>
  <c r="AB70"/>
  <c r="AB36"/>
  <c r="AB21"/>
  <c r="Z98"/>
  <c r="Z29"/>
  <c r="AB29"/>
  <c r="AL104"/>
  <c r="AC36"/>
  <c r="AC82"/>
  <c r="AB98"/>
  <c r="Z21"/>
  <c r="Z36"/>
  <c r="Z52"/>
  <c r="Z122"/>
  <c r="Y125"/>
  <c r="AE69"/>
  <c r="AF69" s="1"/>
  <c r="AH61"/>
  <c r="AK61" s="1"/>
  <c r="AE25"/>
  <c r="AF25" s="1"/>
  <c r="AH93"/>
  <c r="AI93" s="1"/>
  <c r="AT114"/>
  <c r="AU114" s="1"/>
  <c r="AT115"/>
  <c r="AU115" s="1"/>
  <c r="AE39"/>
  <c r="AW118"/>
  <c r="AX118" s="1"/>
  <c r="AH85"/>
  <c r="AI85" s="1"/>
  <c r="AE24"/>
  <c r="AE86"/>
  <c r="AF86" s="1"/>
  <c r="AE16"/>
  <c r="AF16" s="1"/>
  <c r="AE88"/>
  <c r="AF88" s="1"/>
  <c r="AN111"/>
  <c r="AT117"/>
  <c r="AU117" s="1"/>
  <c r="AE19"/>
  <c r="AF19" s="1"/>
  <c r="AE14"/>
  <c r="AF14" s="1"/>
  <c r="AE20"/>
  <c r="AF20" s="1"/>
  <c r="AE17"/>
  <c r="AF17" s="1"/>
  <c r="AE89"/>
  <c r="AF89" s="1"/>
  <c r="AE83"/>
  <c r="AF83" s="1"/>
  <c r="AT102"/>
  <c r="AU102" s="1"/>
  <c r="AE28"/>
  <c r="AF28" s="1"/>
  <c r="AE67"/>
  <c r="AF67" s="1"/>
  <c r="AH33"/>
  <c r="AI33" s="1"/>
  <c r="AN101"/>
  <c r="AE73"/>
  <c r="AH64"/>
  <c r="AI64" s="1"/>
  <c r="AH96"/>
  <c r="AK96" s="1"/>
  <c r="AH59"/>
  <c r="AK59" s="1"/>
  <c r="AE12"/>
  <c r="AC12"/>
  <c r="AH47"/>
  <c r="AI47" s="1"/>
  <c r="AE92"/>
  <c r="AF92" s="1"/>
  <c r="AE48"/>
  <c r="AF48" s="1"/>
  <c r="AE45"/>
  <c r="AC45"/>
  <c r="AE50"/>
  <c r="AF50" s="1"/>
  <c r="AH51"/>
  <c r="AI51" s="1"/>
  <c r="AC69"/>
  <c r="AF61"/>
  <c r="AQ103"/>
  <c r="AR103" s="1"/>
  <c r="AF47"/>
  <c r="AH68"/>
  <c r="AI68" s="1"/>
  <c r="AC92"/>
  <c r="AC25"/>
  <c r="AC48"/>
  <c r="AE87"/>
  <c r="AF87" s="1"/>
  <c r="AE63"/>
  <c r="AF63" s="1"/>
  <c r="AE58"/>
  <c r="AF58" s="1"/>
  <c r="AE27"/>
  <c r="AF27" s="1"/>
  <c r="AE97"/>
  <c r="AF97" s="1"/>
  <c r="AH40"/>
  <c r="AI40" s="1"/>
  <c r="AC50"/>
  <c r="AF93"/>
  <c r="AE26"/>
  <c r="AF26" s="1"/>
  <c r="AR114"/>
  <c r="AH41"/>
  <c r="AI41" s="1"/>
  <c r="AE55"/>
  <c r="AC55"/>
  <c r="AE60"/>
  <c r="AF60" s="1"/>
  <c r="AQ116"/>
  <c r="AR116" s="1"/>
  <c r="AR115"/>
  <c r="AF51"/>
  <c r="AC39"/>
  <c r="AC42" s="1"/>
  <c r="AH66"/>
  <c r="AI66" s="1"/>
  <c r="AU118"/>
  <c r="AF85"/>
  <c r="AE13"/>
  <c r="AF13" s="1"/>
  <c r="AC24"/>
  <c r="AC86"/>
  <c r="AH90"/>
  <c r="AI90" s="1"/>
  <c r="AE65"/>
  <c r="AF65" s="1"/>
  <c r="AQ119"/>
  <c r="AR119" s="1"/>
  <c r="AW113"/>
  <c r="AX113" s="1"/>
  <c r="AE34"/>
  <c r="AF34" s="1"/>
  <c r="AC16"/>
  <c r="AC88"/>
  <c r="AL111"/>
  <c r="AL120" s="1"/>
  <c r="AR117"/>
  <c r="AC19"/>
  <c r="AC14"/>
  <c r="AC20"/>
  <c r="AE18"/>
  <c r="AF18" s="1"/>
  <c r="AC17"/>
  <c r="AH15"/>
  <c r="AI15" s="1"/>
  <c r="AC89"/>
  <c r="AC83"/>
  <c r="AE35"/>
  <c r="AF35" s="1"/>
  <c r="AE49"/>
  <c r="AF49" s="1"/>
  <c r="AE57"/>
  <c r="AF57" s="1"/>
  <c r="AR102"/>
  <c r="AH91"/>
  <c r="AI91" s="1"/>
  <c r="AH46"/>
  <c r="AI46" s="1"/>
  <c r="AC28"/>
  <c r="AC67"/>
  <c r="AF33"/>
  <c r="AW112"/>
  <c r="AX112" s="1"/>
  <c r="AE62"/>
  <c r="AF62" s="1"/>
  <c r="AH94"/>
  <c r="AI94" s="1"/>
  <c r="AE56"/>
  <c r="AF56" s="1"/>
  <c r="AE32"/>
  <c r="AE36" s="1"/>
  <c r="AF64"/>
  <c r="AF96"/>
  <c r="AN107"/>
  <c r="AE95"/>
  <c r="AF95" s="1"/>
  <c r="AE82"/>
  <c r="AB122"/>
  <c r="AF82"/>
  <c r="AF98" s="1"/>
  <c r="AE84"/>
  <c r="AF84" s="1"/>
  <c r="AF59"/>
  <c r="W125"/>
  <c r="AE98" l="1"/>
  <c r="AB76"/>
  <c r="AC29"/>
  <c r="Z76"/>
  <c r="Z125" s="1"/>
  <c r="AO107"/>
  <c r="AO108" s="1"/>
  <c r="AN108"/>
  <c r="AC70"/>
  <c r="AF45"/>
  <c r="AF52" s="1"/>
  <c r="AE52"/>
  <c r="AC21"/>
  <c r="AC76" s="1"/>
  <c r="AO101"/>
  <c r="AO104" s="1"/>
  <c r="AN104"/>
  <c r="AO111"/>
  <c r="AO120" s="1"/>
  <c r="AN120"/>
  <c r="AE29"/>
  <c r="AF32"/>
  <c r="AF36" s="1"/>
  <c r="AF55"/>
  <c r="AF70" s="1"/>
  <c r="AE70"/>
  <c r="AC52"/>
  <c r="AE21"/>
  <c r="AF73"/>
  <c r="AF74" s="1"/>
  <c r="AE74"/>
  <c r="AF39"/>
  <c r="AF42" s="1"/>
  <c r="AE42"/>
  <c r="AC98"/>
  <c r="AB125"/>
  <c r="AC122"/>
  <c r="AI61"/>
  <c r="AF122"/>
  <c r="AH82"/>
  <c r="AE122"/>
  <c r="AI82"/>
  <c r="AQ107"/>
  <c r="AQ108" s="1"/>
  <c r="AH32"/>
  <c r="AI32" s="1"/>
  <c r="AZ112"/>
  <c r="BA112" s="1"/>
  <c r="AK46"/>
  <c r="AH57"/>
  <c r="AI57" s="1"/>
  <c r="AH49"/>
  <c r="AI49" s="1"/>
  <c r="AH35"/>
  <c r="AI35" s="1"/>
  <c r="AK15"/>
  <c r="AL15" s="1"/>
  <c r="AH18"/>
  <c r="AI18" s="1"/>
  <c r="AH34"/>
  <c r="AI34" s="1"/>
  <c r="AZ113"/>
  <c r="BC113" s="1"/>
  <c r="AT119"/>
  <c r="AH65"/>
  <c r="AI65" s="1"/>
  <c r="AK90"/>
  <c r="AL90" s="1"/>
  <c r="AK40"/>
  <c r="AN40" s="1"/>
  <c r="AH97"/>
  <c r="AI97" s="1"/>
  <c r="AH27"/>
  <c r="AI27" s="1"/>
  <c r="AH58"/>
  <c r="AI58" s="1"/>
  <c r="AH87"/>
  <c r="AI87" s="1"/>
  <c r="AT103"/>
  <c r="AH48"/>
  <c r="AH92"/>
  <c r="AF12"/>
  <c r="AH12"/>
  <c r="AI12" s="1"/>
  <c r="AI59"/>
  <c r="AI96"/>
  <c r="AH73"/>
  <c r="AQ101"/>
  <c r="AQ104" s="1"/>
  <c r="AK33"/>
  <c r="AH28"/>
  <c r="AW102"/>
  <c r="AH89"/>
  <c r="AK89" s="1"/>
  <c r="AQ111"/>
  <c r="AQ120" s="1"/>
  <c r="AH16"/>
  <c r="AI16" s="1"/>
  <c r="AH86"/>
  <c r="AI86" s="1"/>
  <c r="AH39"/>
  <c r="AH42" s="1"/>
  <c r="AL61"/>
  <c r="AN61"/>
  <c r="AO61" s="1"/>
  <c r="AH69"/>
  <c r="AH84"/>
  <c r="AH95"/>
  <c r="AH56"/>
  <c r="AK56" s="1"/>
  <c r="AK94"/>
  <c r="AH62"/>
  <c r="AK91"/>
  <c r="AH13"/>
  <c r="AK66"/>
  <c r="AT116"/>
  <c r="AU116" s="1"/>
  <c r="AH60"/>
  <c r="AH55"/>
  <c r="AK41"/>
  <c r="AH26"/>
  <c r="AH63"/>
  <c r="AK68"/>
  <c r="AL68" s="1"/>
  <c r="AK51"/>
  <c r="AL51" s="1"/>
  <c r="AH50"/>
  <c r="AH45"/>
  <c r="AK47"/>
  <c r="AL59"/>
  <c r="AN59"/>
  <c r="AL96"/>
  <c r="AN96"/>
  <c r="AK64"/>
  <c r="AH67"/>
  <c r="AI67" s="1"/>
  <c r="AH83"/>
  <c r="AI83" s="1"/>
  <c r="AH17"/>
  <c r="AI17" s="1"/>
  <c r="AH20"/>
  <c r="AI20" s="1"/>
  <c r="AH14"/>
  <c r="AI14" s="1"/>
  <c r="AH19"/>
  <c r="AI19" s="1"/>
  <c r="AW117"/>
  <c r="AX117" s="1"/>
  <c r="AH88"/>
  <c r="AI88" s="1"/>
  <c r="AH24"/>
  <c r="AF24"/>
  <c r="AF29" s="1"/>
  <c r="AK85"/>
  <c r="AZ118"/>
  <c r="BA118" s="1"/>
  <c r="AW115"/>
  <c r="AW114"/>
  <c r="AK93"/>
  <c r="AL93" s="1"/>
  <c r="AH25"/>
  <c r="AI25" s="1"/>
  <c r="AE76" l="1"/>
  <c r="AI36"/>
  <c r="AH29"/>
  <c r="AH70"/>
  <c r="AF21"/>
  <c r="AF76" s="1"/>
  <c r="AF125" s="1"/>
  <c r="AR107"/>
  <c r="AR108" s="1"/>
  <c r="AH98"/>
  <c r="AI45"/>
  <c r="AH52"/>
  <c r="AI73"/>
  <c r="AI74" s="1"/>
  <c r="AH74"/>
  <c r="AH21"/>
  <c r="AH36"/>
  <c r="AL40"/>
  <c r="BA113"/>
  <c r="AZ114"/>
  <c r="AZ115"/>
  <c r="AN85"/>
  <c r="AK24"/>
  <c r="AN64"/>
  <c r="AO64"/>
  <c r="AQ96"/>
  <c r="AR96"/>
  <c r="AQ59"/>
  <c r="AR59"/>
  <c r="AN47"/>
  <c r="AO47"/>
  <c r="AK50"/>
  <c r="AL50" s="1"/>
  <c r="AK63"/>
  <c r="AK26"/>
  <c r="AN41"/>
  <c r="AK55"/>
  <c r="AK60"/>
  <c r="AL60" s="1"/>
  <c r="AN66"/>
  <c r="AK13"/>
  <c r="AL13" s="1"/>
  <c r="AN91"/>
  <c r="AO91" s="1"/>
  <c r="AK62"/>
  <c r="AL62" s="1"/>
  <c r="AN94"/>
  <c r="AO94" s="1"/>
  <c r="AL56"/>
  <c r="AN56"/>
  <c r="AK95"/>
  <c r="AK84"/>
  <c r="AK69"/>
  <c r="AL69" s="1"/>
  <c r="AK39"/>
  <c r="AK42" s="1"/>
  <c r="AT111"/>
  <c r="AT120" s="1"/>
  <c r="AL89"/>
  <c r="AN89"/>
  <c r="AZ102"/>
  <c r="BC102" s="1"/>
  <c r="AK28"/>
  <c r="AL28" s="1"/>
  <c r="AN33"/>
  <c r="AO33" s="1"/>
  <c r="AT101"/>
  <c r="AE125"/>
  <c r="AK92"/>
  <c r="AK48"/>
  <c r="AL48" s="1"/>
  <c r="AW103"/>
  <c r="AW119"/>
  <c r="AX119" s="1"/>
  <c r="AN46"/>
  <c r="AO46" s="1"/>
  <c r="AK25"/>
  <c r="AL25" s="1"/>
  <c r="AN93"/>
  <c r="AX114"/>
  <c r="AX115"/>
  <c r="BC118"/>
  <c r="AL85"/>
  <c r="AI24"/>
  <c r="AK88"/>
  <c r="AN88" s="1"/>
  <c r="AZ117"/>
  <c r="AK19"/>
  <c r="AL19" s="1"/>
  <c r="AK14"/>
  <c r="AK20"/>
  <c r="AK17"/>
  <c r="AL17" s="1"/>
  <c r="AK83"/>
  <c r="AL83" s="1"/>
  <c r="AK67"/>
  <c r="AN67" s="1"/>
  <c r="AL64"/>
  <c r="AO96"/>
  <c r="AO59"/>
  <c r="AL47"/>
  <c r="AK45"/>
  <c r="AI50"/>
  <c r="AN51"/>
  <c r="AN68"/>
  <c r="AI63"/>
  <c r="AI26"/>
  <c r="AL41"/>
  <c r="AI55"/>
  <c r="AI60"/>
  <c r="AW116"/>
  <c r="AL66"/>
  <c r="AI13"/>
  <c r="AL91"/>
  <c r="AI62"/>
  <c r="AL94"/>
  <c r="AI56"/>
  <c r="AI95"/>
  <c r="AI84"/>
  <c r="AI98" s="1"/>
  <c r="AI69"/>
  <c r="AQ61"/>
  <c r="AR61" s="1"/>
  <c r="AI39"/>
  <c r="AI42" s="1"/>
  <c r="AK86"/>
  <c r="AL86" s="1"/>
  <c r="AK16"/>
  <c r="AR111"/>
  <c r="AR120" s="1"/>
  <c r="AI89"/>
  <c r="AX102"/>
  <c r="AI28"/>
  <c r="AL33"/>
  <c r="AR101"/>
  <c r="AR104" s="1"/>
  <c r="AK73"/>
  <c r="AK12"/>
  <c r="AC125"/>
  <c r="AI92"/>
  <c r="AI48"/>
  <c r="AU103"/>
  <c r="AK87"/>
  <c r="AL87" s="1"/>
  <c r="AK58"/>
  <c r="AL58" s="1"/>
  <c r="AK27"/>
  <c r="AK97"/>
  <c r="AL97" s="1"/>
  <c r="AO40"/>
  <c r="AQ40"/>
  <c r="AN90"/>
  <c r="AK65"/>
  <c r="AU119"/>
  <c r="BD113"/>
  <c r="BF113"/>
  <c r="BG113" s="1"/>
  <c r="AK34"/>
  <c r="AK18"/>
  <c r="AN18" s="1"/>
  <c r="AN15"/>
  <c r="AO15" s="1"/>
  <c r="AK35"/>
  <c r="AK49"/>
  <c r="AK57"/>
  <c r="AL46"/>
  <c r="BC112"/>
  <c r="AK32"/>
  <c r="AT107"/>
  <c r="AT108" s="1"/>
  <c r="AH122"/>
  <c r="AK82"/>
  <c r="AH76" l="1"/>
  <c r="AL12"/>
  <c r="AK21"/>
  <c r="AK52"/>
  <c r="AL24"/>
  <c r="AK29"/>
  <c r="AI52"/>
  <c r="AI21"/>
  <c r="AL32"/>
  <c r="AK36"/>
  <c r="AL82"/>
  <c r="AK98"/>
  <c r="AL73"/>
  <c r="AL74" s="1"/>
  <c r="AK74"/>
  <c r="AI70"/>
  <c r="AI29"/>
  <c r="AU101"/>
  <c r="AU104" s="1"/>
  <c r="AT104"/>
  <c r="AU111"/>
  <c r="AU120" s="1"/>
  <c r="AL55"/>
  <c r="AK70"/>
  <c r="AI122"/>
  <c r="BA102"/>
  <c r="AH125"/>
  <c r="AQ89"/>
  <c r="AN39"/>
  <c r="AL39"/>
  <c r="AL42" s="1"/>
  <c r="AN84"/>
  <c r="AN95"/>
  <c r="AQ56"/>
  <c r="AR56" s="1"/>
  <c r="AQ66"/>
  <c r="AQ41"/>
  <c r="AN26"/>
  <c r="AN63"/>
  <c r="AQ85"/>
  <c r="AR85" s="1"/>
  <c r="BC115"/>
  <c r="BD115" s="1"/>
  <c r="BC114"/>
  <c r="AW107"/>
  <c r="AW108" s="1"/>
  <c r="BF112"/>
  <c r="AN57"/>
  <c r="AO57" s="1"/>
  <c r="AN49"/>
  <c r="AN35"/>
  <c r="AO35" s="1"/>
  <c r="AO18"/>
  <c r="AQ18"/>
  <c r="AN34"/>
  <c r="AN65"/>
  <c r="AQ90"/>
  <c r="AT40"/>
  <c r="AN27"/>
  <c r="AN16"/>
  <c r="AQ16" s="1"/>
  <c r="AZ116"/>
  <c r="AQ68"/>
  <c r="AQ51"/>
  <c r="AN45"/>
  <c r="AL45"/>
  <c r="AO67"/>
  <c r="AQ67"/>
  <c r="AN20"/>
  <c r="AO20" s="1"/>
  <c r="AN14"/>
  <c r="AO14" s="1"/>
  <c r="BC117"/>
  <c r="BD117" s="1"/>
  <c r="AO88"/>
  <c r="AQ88"/>
  <c r="AR88" s="1"/>
  <c r="BF118"/>
  <c r="AQ93"/>
  <c r="AZ103"/>
  <c r="AN92"/>
  <c r="AQ92" s="1"/>
  <c r="AK122"/>
  <c r="AN82"/>
  <c r="AU107"/>
  <c r="AU108" s="1"/>
  <c r="AN32"/>
  <c r="BD112"/>
  <c r="AL57"/>
  <c r="AL49"/>
  <c r="AL35"/>
  <c r="AQ15"/>
  <c r="AR15" s="1"/>
  <c r="AL18"/>
  <c r="AL34"/>
  <c r="BI113"/>
  <c r="BJ113" s="1"/>
  <c r="AL65"/>
  <c r="AO90"/>
  <c r="AR40"/>
  <c r="AN97"/>
  <c r="AO97" s="1"/>
  <c r="AL27"/>
  <c r="AN58"/>
  <c r="AO58" s="1"/>
  <c r="AN87"/>
  <c r="AO87" s="1"/>
  <c r="AN12"/>
  <c r="AN73"/>
  <c r="AL16"/>
  <c r="AN86"/>
  <c r="AO86" s="1"/>
  <c r="AT61"/>
  <c r="AX116"/>
  <c r="AO68"/>
  <c r="AO51"/>
  <c r="AL67"/>
  <c r="AN83"/>
  <c r="AN17"/>
  <c r="AL20"/>
  <c r="AL14"/>
  <c r="AN19"/>
  <c r="AO19" s="1"/>
  <c r="BA117"/>
  <c r="AL88"/>
  <c r="BD118"/>
  <c r="AO93"/>
  <c r="AN25"/>
  <c r="AQ46"/>
  <c r="AZ119"/>
  <c r="BA119" s="1"/>
  <c r="AX103"/>
  <c r="AN48"/>
  <c r="AO48" s="1"/>
  <c r="AL92"/>
  <c r="AW101"/>
  <c r="AW104" s="1"/>
  <c r="AQ33"/>
  <c r="AR33" s="1"/>
  <c r="AN28"/>
  <c r="AO28" s="1"/>
  <c r="BD102"/>
  <c r="BF102"/>
  <c r="AO89"/>
  <c r="AW111"/>
  <c r="AW120" s="1"/>
  <c r="AN69"/>
  <c r="AO69" s="1"/>
  <c r="AL84"/>
  <c r="AL95"/>
  <c r="AO56"/>
  <c r="AQ94"/>
  <c r="AN62"/>
  <c r="AQ91"/>
  <c r="AN13"/>
  <c r="AO66"/>
  <c r="AN60"/>
  <c r="AN55"/>
  <c r="AO41"/>
  <c r="AL26"/>
  <c r="AL63"/>
  <c r="AN50"/>
  <c r="AQ47"/>
  <c r="AT59"/>
  <c r="AT96"/>
  <c r="AQ64"/>
  <c r="AN24"/>
  <c r="AN29" s="1"/>
  <c r="AO85"/>
  <c r="BA115"/>
  <c r="BA114"/>
  <c r="AK76" l="1"/>
  <c r="AX101"/>
  <c r="AX104" s="1"/>
  <c r="AI76"/>
  <c r="AO24"/>
  <c r="AN70"/>
  <c r="AO12"/>
  <c r="AN21"/>
  <c r="AL52"/>
  <c r="AL98"/>
  <c r="AL36"/>
  <c r="AL29"/>
  <c r="AL21"/>
  <c r="AO73"/>
  <c r="AO74" s="1"/>
  <c r="AN74"/>
  <c r="AO32"/>
  <c r="AN36"/>
  <c r="AO82"/>
  <c r="AN98"/>
  <c r="AN52"/>
  <c r="AO39"/>
  <c r="AO42" s="1"/>
  <c r="AN42"/>
  <c r="AL70"/>
  <c r="AI125"/>
  <c r="AK125"/>
  <c r="AT46"/>
  <c r="AQ25"/>
  <c r="AQ17"/>
  <c r="AQ83"/>
  <c r="AW61"/>
  <c r="AR92"/>
  <c r="AT92"/>
  <c r="BC103"/>
  <c r="AT93"/>
  <c r="BI118"/>
  <c r="AT67"/>
  <c r="AQ45"/>
  <c r="AR45" s="1"/>
  <c r="AT51"/>
  <c r="AU51" s="1"/>
  <c r="AT68"/>
  <c r="BC116"/>
  <c r="BD116" s="1"/>
  <c r="AR16"/>
  <c r="AT16"/>
  <c r="AQ27"/>
  <c r="AW40"/>
  <c r="AX40" s="1"/>
  <c r="AT90"/>
  <c r="AQ65"/>
  <c r="AR65" s="1"/>
  <c r="AQ34"/>
  <c r="AT18"/>
  <c r="AQ49"/>
  <c r="BI112"/>
  <c r="BL112" s="1"/>
  <c r="AX107"/>
  <c r="AX108" s="1"/>
  <c r="AZ107"/>
  <c r="BF114"/>
  <c r="AQ63"/>
  <c r="AQ26"/>
  <c r="AR26" s="1"/>
  <c r="AT41"/>
  <c r="AU41" s="1"/>
  <c r="AT66"/>
  <c r="AU66" s="1"/>
  <c r="AQ95"/>
  <c r="AQ84"/>
  <c r="AR84" s="1"/>
  <c r="AT89"/>
  <c r="AU89" s="1"/>
  <c r="AQ24"/>
  <c r="AT64"/>
  <c r="AU64" s="1"/>
  <c r="AW96"/>
  <c r="AX96" s="1"/>
  <c r="AW59"/>
  <c r="AX59" s="1"/>
  <c r="AT47"/>
  <c r="AU47" s="1"/>
  <c r="AQ50"/>
  <c r="AR50" s="1"/>
  <c r="AQ55"/>
  <c r="AQ60"/>
  <c r="AR60" s="1"/>
  <c r="AQ13"/>
  <c r="AR13" s="1"/>
  <c r="AT91"/>
  <c r="AU91" s="1"/>
  <c r="AQ62"/>
  <c r="AR62" s="1"/>
  <c r="AT94"/>
  <c r="AU94" s="1"/>
  <c r="AX111"/>
  <c r="AX120" s="1"/>
  <c r="AZ111"/>
  <c r="AZ120" s="1"/>
  <c r="BI102"/>
  <c r="BJ102" s="1"/>
  <c r="AR64"/>
  <c r="AU96"/>
  <c r="AU59"/>
  <c r="AR47"/>
  <c r="AO50"/>
  <c r="AO55"/>
  <c r="AO60"/>
  <c r="AO13"/>
  <c r="AR91"/>
  <c r="AO62"/>
  <c r="AR94"/>
  <c r="AL122"/>
  <c r="AQ69"/>
  <c r="AR69" s="1"/>
  <c r="BG102"/>
  <c r="AQ28"/>
  <c r="AT28" s="1"/>
  <c r="AT33"/>
  <c r="AU33" s="1"/>
  <c r="AZ101"/>
  <c r="AQ48"/>
  <c r="AR48" s="1"/>
  <c r="BC119"/>
  <c r="BD119" s="1"/>
  <c r="AR46"/>
  <c r="AO25"/>
  <c r="AQ19"/>
  <c r="AR19" s="1"/>
  <c r="AO17"/>
  <c r="AO83"/>
  <c r="AU61"/>
  <c r="AQ86"/>
  <c r="AR86" s="1"/>
  <c r="AQ73"/>
  <c r="AQ12"/>
  <c r="AQ87"/>
  <c r="AR87" s="1"/>
  <c r="AQ58"/>
  <c r="AR58" s="1"/>
  <c r="AQ97"/>
  <c r="AR97" s="1"/>
  <c r="BL113"/>
  <c r="BM113" s="1"/>
  <c r="AT15"/>
  <c r="AU15" s="1"/>
  <c r="AQ32"/>
  <c r="AN122"/>
  <c r="AQ82"/>
  <c r="AO92"/>
  <c r="BA103"/>
  <c r="AR93"/>
  <c r="BG118"/>
  <c r="AT88"/>
  <c r="AU88" s="1"/>
  <c r="BF117"/>
  <c r="BG117" s="1"/>
  <c r="AQ14"/>
  <c r="AR14" s="1"/>
  <c r="AQ20"/>
  <c r="AR20" s="1"/>
  <c r="AR67"/>
  <c r="AO45"/>
  <c r="AR51"/>
  <c r="AR68"/>
  <c r="BA116"/>
  <c r="AO16"/>
  <c r="AO27"/>
  <c r="AU40"/>
  <c r="AR90"/>
  <c r="AO65"/>
  <c r="AO34"/>
  <c r="AR18"/>
  <c r="AQ35"/>
  <c r="AR35" s="1"/>
  <c r="AO49"/>
  <c r="AQ57"/>
  <c r="AR57" s="1"/>
  <c r="BG112"/>
  <c r="BD114"/>
  <c r="BF115"/>
  <c r="BG115" s="1"/>
  <c r="AT85"/>
  <c r="AU85" s="1"/>
  <c r="AO63"/>
  <c r="AO26"/>
  <c r="AR41"/>
  <c r="AR66"/>
  <c r="AT56"/>
  <c r="AU56" s="1"/>
  <c r="AO95"/>
  <c r="AO84"/>
  <c r="AQ39"/>
  <c r="AR89"/>
  <c r="AN76" l="1"/>
  <c r="AL76"/>
  <c r="AR39"/>
  <c r="AR42" s="1"/>
  <c r="AQ42"/>
  <c r="AR73"/>
  <c r="AR74" s="1"/>
  <c r="AQ74"/>
  <c r="BA101"/>
  <c r="BA104" s="1"/>
  <c r="AZ104"/>
  <c r="BA111"/>
  <c r="BA120" s="1"/>
  <c r="AR55"/>
  <c r="AQ70"/>
  <c r="AR24"/>
  <c r="AQ29"/>
  <c r="AO98"/>
  <c r="AO36"/>
  <c r="AO52"/>
  <c r="AR82"/>
  <c r="AQ98"/>
  <c r="AR32"/>
  <c r="AQ36"/>
  <c r="AR12"/>
  <c r="AQ76"/>
  <c r="AQ21"/>
  <c r="AO70"/>
  <c r="BA107"/>
  <c r="BA108" s="1"/>
  <c r="AZ108"/>
  <c r="AQ52"/>
  <c r="AO21"/>
  <c r="AO29"/>
  <c r="BJ112"/>
  <c r="AN125"/>
  <c r="AO122"/>
  <c r="AR28"/>
  <c r="AW56"/>
  <c r="AX56" s="1"/>
  <c r="AW85"/>
  <c r="AX85" s="1"/>
  <c r="BI115"/>
  <c r="BJ115" s="1"/>
  <c r="AT14"/>
  <c r="AU14" s="1"/>
  <c r="BI117"/>
  <c r="BJ117" s="1"/>
  <c r="AW88"/>
  <c r="AZ88" s="1"/>
  <c r="AQ122"/>
  <c r="AT82"/>
  <c r="AT12"/>
  <c r="AT73"/>
  <c r="AT74" s="1"/>
  <c r="AT19"/>
  <c r="AU19" s="1"/>
  <c r="BF119"/>
  <c r="BG119" s="1"/>
  <c r="AT48"/>
  <c r="AU48" s="1"/>
  <c r="BC101"/>
  <c r="AW33"/>
  <c r="AX33" s="1"/>
  <c r="AU28"/>
  <c r="AW28"/>
  <c r="AX28" s="1"/>
  <c r="BL102"/>
  <c r="BO102" s="1"/>
  <c r="AT62"/>
  <c r="AU62" s="1"/>
  <c r="AT13"/>
  <c r="AU13" s="1"/>
  <c r="AT60"/>
  <c r="AU60" s="1"/>
  <c r="AT55"/>
  <c r="AW47"/>
  <c r="AZ47" s="1"/>
  <c r="AZ59"/>
  <c r="BA59" s="1"/>
  <c r="AW64"/>
  <c r="AX64" s="1"/>
  <c r="AT95"/>
  <c r="AU95" s="1"/>
  <c r="AT63"/>
  <c r="AU63" s="1"/>
  <c r="BI114"/>
  <c r="BJ114" s="1"/>
  <c r="AT49"/>
  <c r="AU49" s="1"/>
  <c r="AW18"/>
  <c r="AX18" s="1"/>
  <c r="AT34"/>
  <c r="AU34" s="1"/>
  <c r="AW90"/>
  <c r="AX90" s="1"/>
  <c r="AT27"/>
  <c r="AU27" s="1"/>
  <c r="AW16"/>
  <c r="AX16" s="1"/>
  <c r="AW68"/>
  <c r="AX68" s="1"/>
  <c r="AT45"/>
  <c r="AW67"/>
  <c r="AX67" s="1"/>
  <c r="BL118"/>
  <c r="BM118" s="1"/>
  <c r="AW93"/>
  <c r="AX93" s="1"/>
  <c r="BF103"/>
  <c r="BG103" s="1"/>
  <c r="AW92"/>
  <c r="AX92" s="1"/>
  <c r="AZ61"/>
  <c r="BC61" s="1"/>
  <c r="AT83"/>
  <c r="AU83" s="1"/>
  <c r="AT17"/>
  <c r="AU17" s="1"/>
  <c r="AT25"/>
  <c r="AU25" s="1"/>
  <c r="AW46"/>
  <c r="AZ46" s="1"/>
  <c r="AT39"/>
  <c r="AT42" s="1"/>
  <c r="AT57"/>
  <c r="AU57" s="1"/>
  <c r="AT35"/>
  <c r="AU35" s="1"/>
  <c r="AT20"/>
  <c r="AU20" s="1"/>
  <c r="AT32"/>
  <c r="AW15"/>
  <c r="AX15"/>
  <c r="BO113"/>
  <c r="BR113" s="1"/>
  <c r="BP113"/>
  <c r="AT97"/>
  <c r="AU97"/>
  <c r="AT58"/>
  <c r="AU58"/>
  <c r="AT87"/>
  <c r="AU87"/>
  <c r="AT86"/>
  <c r="AU86" s="1"/>
  <c r="AT69"/>
  <c r="AU69" s="1"/>
  <c r="BC111"/>
  <c r="AW94"/>
  <c r="AX94" s="1"/>
  <c r="AW91"/>
  <c r="AZ91" s="1"/>
  <c r="AT50"/>
  <c r="AU50" s="1"/>
  <c r="AZ96"/>
  <c r="BA96" s="1"/>
  <c r="AT24"/>
  <c r="AW89"/>
  <c r="AT84"/>
  <c r="AR95"/>
  <c r="AW66"/>
  <c r="AZ66" s="1"/>
  <c r="AW41"/>
  <c r="AX41" s="1"/>
  <c r="AT26"/>
  <c r="AR63"/>
  <c r="BG114"/>
  <c r="BC107"/>
  <c r="BC108" s="1"/>
  <c r="BM112"/>
  <c r="BO112"/>
  <c r="AR49"/>
  <c r="AR52" s="1"/>
  <c r="AU18"/>
  <c r="AR34"/>
  <c r="AT65"/>
  <c r="AU65" s="1"/>
  <c r="AU90"/>
  <c r="AZ40"/>
  <c r="AR27"/>
  <c r="AU16"/>
  <c r="BF116"/>
  <c r="AU68"/>
  <c r="AW51"/>
  <c r="AU67"/>
  <c r="BJ118"/>
  <c r="AU93"/>
  <c r="BD103"/>
  <c r="AU92"/>
  <c r="AX61"/>
  <c r="AR83"/>
  <c r="AR17"/>
  <c r="AR25"/>
  <c r="AU46"/>
  <c r="AL125"/>
  <c r="AO76" l="1"/>
  <c r="AO125" s="1"/>
  <c r="AU24"/>
  <c r="AT29"/>
  <c r="AU32"/>
  <c r="AU36" s="1"/>
  <c r="AT36"/>
  <c r="AU45"/>
  <c r="AU52" s="1"/>
  <c r="AT52"/>
  <c r="AU55"/>
  <c r="AU70" s="1"/>
  <c r="AT70"/>
  <c r="BD101"/>
  <c r="BD104" s="1"/>
  <c r="BC104"/>
  <c r="AU73"/>
  <c r="AU74" s="1"/>
  <c r="AU12"/>
  <c r="AT21"/>
  <c r="AT76" s="1"/>
  <c r="AT125" s="1"/>
  <c r="AR21"/>
  <c r="AR36"/>
  <c r="AR98"/>
  <c r="AR122"/>
  <c r="BD111"/>
  <c r="BD120" s="1"/>
  <c r="BC120"/>
  <c r="AU39"/>
  <c r="AU42" s="1"/>
  <c r="AU82"/>
  <c r="AT98"/>
  <c r="AR29"/>
  <c r="AR76" s="1"/>
  <c r="AR70"/>
  <c r="AX66"/>
  <c r="BA61"/>
  <c r="AZ51"/>
  <c r="BA51" s="1"/>
  <c r="BI116"/>
  <c r="BJ116" s="1"/>
  <c r="BC40"/>
  <c r="BD40" s="1"/>
  <c r="BR112"/>
  <c r="BF107"/>
  <c r="AW26"/>
  <c r="AX26" s="1"/>
  <c r="AW84"/>
  <c r="AZ89"/>
  <c r="BC89" s="1"/>
  <c r="AX51"/>
  <c r="BG116"/>
  <c r="BA40"/>
  <c r="AW65"/>
  <c r="AX65" s="1"/>
  <c r="BP112"/>
  <c r="BD107"/>
  <c r="BD108" s="1"/>
  <c r="AU26"/>
  <c r="AZ41"/>
  <c r="BA41" s="1"/>
  <c r="BA66"/>
  <c r="BC66"/>
  <c r="AU84"/>
  <c r="AX89"/>
  <c r="AW24"/>
  <c r="AX91"/>
  <c r="AW87"/>
  <c r="AX87" s="1"/>
  <c r="AW58"/>
  <c r="AZ58" s="1"/>
  <c r="AW97"/>
  <c r="AZ97" s="1"/>
  <c r="BS113"/>
  <c r="BU113"/>
  <c r="AZ15"/>
  <c r="AW20"/>
  <c r="AX20" s="1"/>
  <c r="AW35"/>
  <c r="AW57"/>
  <c r="AW39"/>
  <c r="AX46"/>
  <c r="AW83"/>
  <c r="AZ83" s="1"/>
  <c r="BD61"/>
  <c r="BF61"/>
  <c r="AZ92"/>
  <c r="BA92" s="1"/>
  <c r="AZ93"/>
  <c r="BA93" s="1"/>
  <c r="BO118"/>
  <c r="BR118" s="1"/>
  <c r="AZ67"/>
  <c r="AW45"/>
  <c r="AZ16"/>
  <c r="AW27"/>
  <c r="AZ27" s="1"/>
  <c r="AW34"/>
  <c r="AW63"/>
  <c r="AX63" s="1"/>
  <c r="BC59"/>
  <c r="BF59" s="1"/>
  <c r="AX47"/>
  <c r="AW13"/>
  <c r="AZ13" s="1"/>
  <c r="AW62"/>
  <c r="AX62" s="1"/>
  <c r="BM102"/>
  <c r="AZ28"/>
  <c r="BA28" s="1"/>
  <c r="AW48"/>
  <c r="AX48" s="1"/>
  <c r="AW73"/>
  <c r="AT122"/>
  <c r="AW82"/>
  <c r="AX88"/>
  <c r="BL117"/>
  <c r="BM117" s="1"/>
  <c r="BC96"/>
  <c r="BF96" s="1"/>
  <c r="AW50"/>
  <c r="BA91"/>
  <c r="BC91"/>
  <c r="BF91" s="1"/>
  <c r="AZ94"/>
  <c r="BF111"/>
  <c r="BF120" s="1"/>
  <c r="AW69"/>
  <c r="AZ69" s="1"/>
  <c r="AW86"/>
  <c r="AX86" s="1"/>
  <c r="AW32"/>
  <c r="AW36" s="1"/>
  <c r="BA46"/>
  <c r="BC46"/>
  <c r="AW25"/>
  <c r="AW17"/>
  <c r="BI103"/>
  <c r="BL103" s="1"/>
  <c r="AZ68"/>
  <c r="BC68" s="1"/>
  <c r="AZ90"/>
  <c r="BA90" s="1"/>
  <c r="AZ18"/>
  <c r="BA18" s="1"/>
  <c r="AW49"/>
  <c r="BL114"/>
  <c r="AW95"/>
  <c r="AX95" s="1"/>
  <c r="AZ64"/>
  <c r="BA47"/>
  <c r="BC47"/>
  <c r="AW55"/>
  <c r="AW60"/>
  <c r="AX60" s="1"/>
  <c r="BP102"/>
  <c r="BR102"/>
  <c r="BU102" s="1"/>
  <c r="AZ33"/>
  <c r="BC33" s="1"/>
  <c r="BF101"/>
  <c r="BF104" s="1"/>
  <c r="BI119"/>
  <c r="BJ119" s="1"/>
  <c r="AW19"/>
  <c r="AX19" s="1"/>
  <c r="AQ125"/>
  <c r="AW12"/>
  <c r="BA88"/>
  <c r="BC88"/>
  <c r="AW14"/>
  <c r="BL115"/>
  <c r="AZ85"/>
  <c r="AZ56"/>
  <c r="BA56" s="1"/>
  <c r="AW21" l="1"/>
  <c r="AW70"/>
  <c r="AW98"/>
  <c r="AX73"/>
  <c r="AX74" s="1"/>
  <c r="AW74"/>
  <c r="AX13"/>
  <c r="BD59"/>
  <c r="AW52"/>
  <c r="AX97"/>
  <c r="AX58"/>
  <c r="AU21"/>
  <c r="AX39"/>
  <c r="AX42" s="1"/>
  <c r="AW42"/>
  <c r="AX24"/>
  <c r="AW29"/>
  <c r="AW76" s="1"/>
  <c r="BG107"/>
  <c r="BG108" s="1"/>
  <c r="BF108"/>
  <c r="AU98"/>
  <c r="AU122" s="1"/>
  <c r="AU29"/>
  <c r="BA89"/>
  <c r="AX69"/>
  <c r="AX83"/>
  <c r="BD91"/>
  <c r="BP118"/>
  <c r="BC85"/>
  <c r="BD85" s="1"/>
  <c r="BO115"/>
  <c r="BR115" s="1"/>
  <c r="AZ14"/>
  <c r="BA14" s="1"/>
  <c r="BF88"/>
  <c r="BG88" s="1"/>
  <c r="AZ12"/>
  <c r="BI101"/>
  <c r="BD33"/>
  <c r="BF33"/>
  <c r="BV102"/>
  <c r="BX102"/>
  <c r="BY102" s="1"/>
  <c r="AZ55"/>
  <c r="BF47"/>
  <c r="BG47" s="1"/>
  <c r="BC64"/>
  <c r="BO114"/>
  <c r="AZ49"/>
  <c r="BC49" s="1"/>
  <c r="BD68"/>
  <c r="BF68"/>
  <c r="BG68" s="1"/>
  <c r="BM103"/>
  <c r="BO103"/>
  <c r="AZ17"/>
  <c r="BC17" s="1"/>
  <c r="AZ25"/>
  <c r="BF46"/>
  <c r="BG46" s="1"/>
  <c r="AZ32"/>
  <c r="BI111"/>
  <c r="BG111"/>
  <c r="BG120" s="1"/>
  <c r="BC94"/>
  <c r="BF94" s="1"/>
  <c r="AZ50"/>
  <c r="BA50" s="1"/>
  <c r="BG96"/>
  <c r="BI96"/>
  <c r="BJ96" s="1"/>
  <c r="AZ82"/>
  <c r="AW122"/>
  <c r="AZ34"/>
  <c r="BA27"/>
  <c r="BC27"/>
  <c r="BC16"/>
  <c r="BF16" s="1"/>
  <c r="AZ45"/>
  <c r="BC67"/>
  <c r="BI61"/>
  <c r="BJ61" s="1"/>
  <c r="AZ57"/>
  <c r="AZ35"/>
  <c r="BA35" s="1"/>
  <c r="BC15"/>
  <c r="BD15" s="1"/>
  <c r="BX113"/>
  <c r="BF66"/>
  <c r="AZ84"/>
  <c r="BU112"/>
  <c r="AR125"/>
  <c r="BC56"/>
  <c r="BD56" s="1"/>
  <c r="BA85"/>
  <c r="BM115"/>
  <c r="AX14"/>
  <c r="BD88"/>
  <c r="AX12"/>
  <c r="AZ19"/>
  <c r="BL119"/>
  <c r="BG101"/>
  <c r="BG104" s="1"/>
  <c r="BA33"/>
  <c r="BS102"/>
  <c r="AZ60"/>
  <c r="BA60" s="1"/>
  <c r="AX55"/>
  <c r="BD47"/>
  <c r="BA64"/>
  <c r="AZ95"/>
  <c r="BA95" s="1"/>
  <c r="BM114"/>
  <c r="AX49"/>
  <c r="BC18"/>
  <c r="BC90"/>
  <c r="BA68"/>
  <c r="BJ103"/>
  <c r="AX17"/>
  <c r="AX25"/>
  <c r="BD46"/>
  <c r="AX32"/>
  <c r="AZ86"/>
  <c r="BC86" s="1"/>
  <c r="BA69"/>
  <c r="BC69"/>
  <c r="BD69" s="1"/>
  <c r="BA94"/>
  <c r="BG91"/>
  <c r="BI91"/>
  <c r="AX50"/>
  <c r="BD96"/>
  <c r="BO117"/>
  <c r="AX82"/>
  <c r="AZ73"/>
  <c r="AZ48"/>
  <c r="BC48" s="1"/>
  <c r="BC28"/>
  <c r="BD28" s="1"/>
  <c r="AZ62"/>
  <c r="BA13"/>
  <c r="BC13"/>
  <c r="BG59"/>
  <c r="BI59"/>
  <c r="AZ63"/>
  <c r="BA63" s="1"/>
  <c r="AX34"/>
  <c r="AX27"/>
  <c r="BA16"/>
  <c r="AX45"/>
  <c r="BA67"/>
  <c r="BS118"/>
  <c r="BU118"/>
  <c r="BC93"/>
  <c r="BC92"/>
  <c r="BF92" s="1"/>
  <c r="BG61"/>
  <c r="BA83"/>
  <c r="BC83"/>
  <c r="BD83" s="1"/>
  <c r="AZ39"/>
  <c r="AX57"/>
  <c r="AX35"/>
  <c r="AZ20"/>
  <c r="BA20" s="1"/>
  <c r="BA15"/>
  <c r="BV113"/>
  <c r="BA97"/>
  <c r="BC97"/>
  <c r="BA58"/>
  <c r="BC58"/>
  <c r="BD58" s="1"/>
  <c r="AZ87"/>
  <c r="BC87" s="1"/>
  <c r="AZ24"/>
  <c r="BD66"/>
  <c r="BC41"/>
  <c r="BF41" s="1"/>
  <c r="AZ65"/>
  <c r="BA65" s="1"/>
  <c r="BD89"/>
  <c r="BF89"/>
  <c r="BG89" s="1"/>
  <c r="AX84"/>
  <c r="AZ26"/>
  <c r="BA26" s="1"/>
  <c r="BI107"/>
  <c r="BI108" s="1"/>
  <c r="BS112"/>
  <c r="BF40"/>
  <c r="BG40" s="1"/>
  <c r="BL116"/>
  <c r="BM116" s="1"/>
  <c r="BC51"/>
  <c r="BF51" s="1"/>
  <c r="AX36" l="1"/>
  <c r="AX52"/>
  <c r="AU76"/>
  <c r="AU125" s="1"/>
  <c r="AX21"/>
  <c r="AZ52"/>
  <c r="AZ98"/>
  <c r="BJ111"/>
  <c r="BJ120" s="1"/>
  <c r="BI120"/>
  <c r="BJ101"/>
  <c r="BJ104" s="1"/>
  <c r="BI104"/>
  <c r="AX29"/>
  <c r="AZ29"/>
  <c r="BA73"/>
  <c r="BA74" s="1"/>
  <c r="AZ74"/>
  <c r="BA24"/>
  <c r="BA39"/>
  <c r="BA42" s="1"/>
  <c r="AZ42"/>
  <c r="AX98"/>
  <c r="AX70"/>
  <c r="BA32"/>
  <c r="AZ36"/>
  <c r="AZ70"/>
  <c r="BA12"/>
  <c r="AZ21"/>
  <c r="BP115"/>
  <c r="BA49"/>
  <c r="BD51"/>
  <c r="BA87"/>
  <c r="BD92"/>
  <c r="AW125"/>
  <c r="BJ107"/>
  <c r="BJ108" s="1"/>
  <c r="BL107"/>
  <c r="BG41"/>
  <c r="BI41"/>
  <c r="BJ41" s="1"/>
  <c r="BC24"/>
  <c r="BF97"/>
  <c r="BG97" s="1"/>
  <c r="BF93"/>
  <c r="BI93" s="1"/>
  <c r="BX118"/>
  <c r="BY118" s="1"/>
  <c r="BL59"/>
  <c r="BM59" s="1"/>
  <c r="BF13"/>
  <c r="BG13" s="1"/>
  <c r="BC62"/>
  <c r="BD62" s="1"/>
  <c r="BD48"/>
  <c r="BF48"/>
  <c r="BG48" s="1"/>
  <c r="BR117"/>
  <c r="BS117" s="1"/>
  <c r="BL91"/>
  <c r="BM91" s="1"/>
  <c r="BD86"/>
  <c r="BF86"/>
  <c r="BG86" s="1"/>
  <c r="BF90"/>
  <c r="BG90" s="1"/>
  <c r="BF18"/>
  <c r="BG18" s="1"/>
  <c r="BO119"/>
  <c r="BP119" s="1"/>
  <c r="BC19"/>
  <c r="BF19" s="1"/>
  <c r="BX112"/>
  <c r="CA112" s="1"/>
  <c r="BC84"/>
  <c r="BF84" s="1"/>
  <c r="BI66"/>
  <c r="CA113"/>
  <c r="CB113" s="1"/>
  <c r="BC57"/>
  <c r="BF57" s="1"/>
  <c r="BF67"/>
  <c r="BA45"/>
  <c r="BC45"/>
  <c r="BG16"/>
  <c r="BI16"/>
  <c r="BJ16" s="1"/>
  <c r="BF27"/>
  <c r="BC34"/>
  <c r="BF34" s="1"/>
  <c r="BC82"/>
  <c r="AZ122"/>
  <c r="BD82"/>
  <c r="BG94"/>
  <c r="BI94"/>
  <c r="BC25"/>
  <c r="BF25" s="1"/>
  <c r="BD17"/>
  <c r="BF17"/>
  <c r="BR103"/>
  <c r="BU103" s="1"/>
  <c r="BR114"/>
  <c r="BU114" s="1"/>
  <c r="BF64"/>
  <c r="BC55"/>
  <c r="BI33"/>
  <c r="BJ33" s="1"/>
  <c r="BC12"/>
  <c r="BI88"/>
  <c r="BJ88" s="1"/>
  <c r="BS115"/>
  <c r="BU115"/>
  <c r="BV115" s="1"/>
  <c r="BG51"/>
  <c r="BI51"/>
  <c r="BJ51" s="1"/>
  <c r="BO116"/>
  <c r="BP116" s="1"/>
  <c r="BI40"/>
  <c r="BJ40" s="1"/>
  <c r="BC26"/>
  <c r="BD26" s="1"/>
  <c r="BI89"/>
  <c r="BJ89" s="1"/>
  <c r="BC65"/>
  <c r="BF65" s="1"/>
  <c r="BD41"/>
  <c r="BD87"/>
  <c r="BF87"/>
  <c r="BG87" s="1"/>
  <c r="BF58"/>
  <c r="BG58" s="1"/>
  <c r="BD97"/>
  <c r="BC20"/>
  <c r="BC39"/>
  <c r="BC42" s="1"/>
  <c r="BF83"/>
  <c r="BG92"/>
  <c r="BI92"/>
  <c r="BD93"/>
  <c r="BV118"/>
  <c r="BC63"/>
  <c r="BF63" s="1"/>
  <c r="BJ59"/>
  <c r="BD13"/>
  <c r="BA62"/>
  <c r="BF28"/>
  <c r="BG28" s="1"/>
  <c r="BA48"/>
  <c r="BC73"/>
  <c r="BC74" s="1"/>
  <c r="AX122"/>
  <c r="BP117"/>
  <c r="BJ91"/>
  <c r="BF69"/>
  <c r="BA86"/>
  <c r="BD90"/>
  <c r="BD18"/>
  <c r="BC95"/>
  <c r="BC60"/>
  <c r="BF60" s="1"/>
  <c r="BD60"/>
  <c r="BM119"/>
  <c r="BA19"/>
  <c r="BF56"/>
  <c r="BV112"/>
  <c r="BA84"/>
  <c r="BG66"/>
  <c r="BY113"/>
  <c r="BF15"/>
  <c r="BC35"/>
  <c r="BD35" s="1"/>
  <c r="BA57"/>
  <c r="BL61"/>
  <c r="BM61" s="1"/>
  <c r="BD67"/>
  <c r="BD16"/>
  <c r="BD27"/>
  <c r="BA34"/>
  <c r="BA82"/>
  <c r="BL96"/>
  <c r="BM96" s="1"/>
  <c r="BC50"/>
  <c r="BF50" s="1"/>
  <c r="BD94"/>
  <c r="BL111"/>
  <c r="BL120" s="1"/>
  <c r="BC32"/>
  <c r="BI46"/>
  <c r="BA25"/>
  <c r="BA17"/>
  <c r="BP103"/>
  <c r="BI68"/>
  <c r="BD49"/>
  <c r="BF49"/>
  <c r="BP114"/>
  <c r="BD64"/>
  <c r="BI47"/>
  <c r="BA55"/>
  <c r="BA70" s="1"/>
  <c r="CA102"/>
  <c r="CB102" s="1"/>
  <c r="BG33"/>
  <c r="BL101"/>
  <c r="BL104" s="1"/>
  <c r="BC14"/>
  <c r="BF14" s="1"/>
  <c r="BF85"/>
  <c r="BG85" s="1"/>
  <c r="BD39" l="1"/>
  <c r="BD42" s="1"/>
  <c r="AZ76"/>
  <c r="AX76"/>
  <c r="BD32"/>
  <c r="BC36"/>
  <c r="BC70"/>
  <c r="BD25"/>
  <c r="BC98"/>
  <c r="BA52"/>
  <c r="BA36"/>
  <c r="BA122"/>
  <c r="BA98"/>
  <c r="BC21"/>
  <c r="BC52"/>
  <c r="BD24"/>
  <c r="BD29" s="1"/>
  <c r="BC29"/>
  <c r="BM107"/>
  <c r="BM108" s="1"/>
  <c r="BL108"/>
  <c r="BA21"/>
  <c r="BA76" s="1"/>
  <c r="BA29"/>
  <c r="BD14"/>
  <c r="BD50"/>
  <c r="BD84"/>
  <c r="AZ125"/>
  <c r="BG93"/>
  <c r="BM101"/>
  <c r="BM104" s="1"/>
  <c r="BO101"/>
  <c r="BL47"/>
  <c r="BM47" s="1"/>
  <c r="BI49"/>
  <c r="BJ49" s="1"/>
  <c r="BL68"/>
  <c r="BM68" s="1"/>
  <c r="BL46"/>
  <c r="BM46" s="1"/>
  <c r="BO111"/>
  <c r="BO120" s="1"/>
  <c r="BI15"/>
  <c r="BJ15" s="1"/>
  <c r="BI56"/>
  <c r="BJ56" s="1"/>
  <c r="BF95"/>
  <c r="BG95" s="1"/>
  <c r="AX125"/>
  <c r="BI69"/>
  <c r="BJ69" s="1"/>
  <c r="BG63"/>
  <c r="BI63"/>
  <c r="BJ63" s="1"/>
  <c r="BL92"/>
  <c r="BM92" s="1"/>
  <c r="BI83"/>
  <c r="BJ83" s="1"/>
  <c r="BF20"/>
  <c r="BG20" s="1"/>
  <c r="BG65"/>
  <c r="BI65"/>
  <c r="BJ65" s="1"/>
  <c r="BF12"/>
  <c r="BI64"/>
  <c r="BJ64" s="1"/>
  <c r="BV114"/>
  <c r="BX114"/>
  <c r="BV103"/>
  <c r="BX103"/>
  <c r="BY103" s="1"/>
  <c r="BI17"/>
  <c r="BJ17" s="1"/>
  <c r="BL94"/>
  <c r="BF82"/>
  <c r="BF98" s="1"/>
  <c r="BC122"/>
  <c r="BG34"/>
  <c r="BI34"/>
  <c r="BJ34" s="1"/>
  <c r="BI27"/>
  <c r="BF45"/>
  <c r="BF52" s="1"/>
  <c r="BI67"/>
  <c r="BJ67" s="1"/>
  <c r="BG57"/>
  <c r="BI57"/>
  <c r="BL66"/>
  <c r="CB112"/>
  <c r="CD112"/>
  <c r="CE112" s="1"/>
  <c r="BD19"/>
  <c r="BR119"/>
  <c r="BU119" s="1"/>
  <c r="BI18"/>
  <c r="BJ18" s="1"/>
  <c r="BI90"/>
  <c r="BJ90" s="1"/>
  <c r="BO91"/>
  <c r="BU117"/>
  <c r="BV117" s="1"/>
  <c r="BF62"/>
  <c r="BI13"/>
  <c r="BJ13" s="1"/>
  <c r="BJ93"/>
  <c r="BL93"/>
  <c r="BM93" s="1"/>
  <c r="BI97"/>
  <c r="BJ97" s="1"/>
  <c r="BF24"/>
  <c r="BG24" s="1"/>
  <c r="BL41"/>
  <c r="BI85"/>
  <c r="BG14"/>
  <c r="BI14"/>
  <c r="CD102"/>
  <c r="CE102" s="1"/>
  <c r="CG102" s="1"/>
  <c r="J93" i="12" s="1"/>
  <c r="K93" s="1"/>
  <c r="G26" i="11" s="1"/>
  <c r="BJ47" i="2"/>
  <c r="BG49"/>
  <c r="BJ68"/>
  <c r="BJ46"/>
  <c r="BF32"/>
  <c r="BM111"/>
  <c r="BM120" s="1"/>
  <c r="BG50"/>
  <c r="BI50"/>
  <c r="BO96"/>
  <c r="BO61"/>
  <c r="BP61" s="1"/>
  <c r="BF35"/>
  <c r="BG15"/>
  <c r="BG56"/>
  <c r="BG60"/>
  <c r="BI60"/>
  <c r="BJ60" s="1"/>
  <c r="BD95"/>
  <c r="BG69"/>
  <c r="BD73"/>
  <c r="BD74" s="1"/>
  <c r="BF73"/>
  <c r="BI28"/>
  <c r="BJ28" s="1"/>
  <c r="BD63"/>
  <c r="BJ92"/>
  <c r="BG83"/>
  <c r="BF39"/>
  <c r="BF42" s="1"/>
  <c r="BD20"/>
  <c r="BI58"/>
  <c r="BJ58" s="1"/>
  <c r="BI87"/>
  <c r="BJ87" s="1"/>
  <c r="BD65"/>
  <c r="BL89"/>
  <c r="BM89" s="1"/>
  <c r="BF26"/>
  <c r="BG26" s="1"/>
  <c r="BL40"/>
  <c r="BM40" s="1"/>
  <c r="BR116"/>
  <c r="BU116" s="1"/>
  <c r="BL51"/>
  <c r="BM51" s="1"/>
  <c r="BX115"/>
  <c r="BY115" s="1"/>
  <c r="BL88"/>
  <c r="BM88" s="1"/>
  <c r="BD12"/>
  <c r="BL33"/>
  <c r="BM33" s="1"/>
  <c r="BD55"/>
  <c r="BF55"/>
  <c r="BF70" s="1"/>
  <c r="BG64"/>
  <c r="BS114"/>
  <c r="BS103"/>
  <c r="BG17"/>
  <c r="BG25"/>
  <c r="BI25"/>
  <c r="BJ94"/>
  <c r="BD34"/>
  <c r="BG27"/>
  <c r="BL16"/>
  <c r="BM16" s="1"/>
  <c r="BD45"/>
  <c r="BD52" s="1"/>
  <c r="BG67"/>
  <c r="BD57"/>
  <c r="CD113"/>
  <c r="BJ66"/>
  <c r="BG84"/>
  <c r="BI84"/>
  <c r="BY112"/>
  <c r="BG19"/>
  <c r="BI19"/>
  <c r="BI86"/>
  <c r="BI48"/>
  <c r="BO59"/>
  <c r="BP59" s="1"/>
  <c r="CA118"/>
  <c r="CB118" s="1"/>
  <c r="BO107"/>
  <c r="BO108" s="1"/>
  <c r="BG39" l="1"/>
  <c r="BG42" s="1"/>
  <c r="BC76"/>
  <c r="BG29"/>
  <c r="BD98"/>
  <c r="BD21"/>
  <c r="BD122"/>
  <c r="BG73"/>
  <c r="BG74" s="1"/>
  <c r="BF74"/>
  <c r="BF36"/>
  <c r="BG12"/>
  <c r="BF21"/>
  <c r="BD70"/>
  <c r="BF29"/>
  <c r="BP111"/>
  <c r="BP120" s="1"/>
  <c r="BP101"/>
  <c r="BP104" s="1"/>
  <c r="BO104"/>
  <c r="BD36"/>
  <c r="BD76" s="1"/>
  <c r="BD125" s="1"/>
  <c r="K26" i="11"/>
  <c r="BC125" i="2"/>
  <c r="BA125"/>
  <c r="BS116"/>
  <c r="BL58"/>
  <c r="BM58" s="1"/>
  <c r="BL28"/>
  <c r="BM28" s="1"/>
  <c r="BI35"/>
  <c r="BJ35" s="1"/>
  <c r="BR96"/>
  <c r="BS96" s="1"/>
  <c r="BL50"/>
  <c r="BM50" s="1"/>
  <c r="BI32"/>
  <c r="BI36" s="1"/>
  <c r="BL14"/>
  <c r="BM14" s="1"/>
  <c r="BL85"/>
  <c r="BM85" s="1"/>
  <c r="BO41"/>
  <c r="BP41" s="1"/>
  <c r="BI62"/>
  <c r="BJ62" s="1"/>
  <c r="BR91"/>
  <c r="BS91" s="1"/>
  <c r="BV119"/>
  <c r="BX119"/>
  <c r="BY119" s="1"/>
  <c r="CG112"/>
  <c r="J103" i="12" s="1"/>
  <c r="K103" s="1"/>
  <c r="G30" i="11" s="1"/>
  <c r="BO66" i="2"/>
  <c r="BP66" s="1"/>
  <c r="BL57"/>
  <c r="BM57" s="1"/>
  <c r="BI45"/>
  <c r="BL27"/>
  <c r="BM27" s="1"/>
  <c r="BI82"/>
  <c r="BF122"/>
  <c r="BO94"/>
  <c r="BP94" s="1"/>
  <c r="CA114"/>
  <c r="CB114" s="1"/>
  <c r="BL65"/>
  <c r="BO92"/>
  <c r="BL69"/>
  <c r="BM69" s="1"/>
  <c r="BO46"/>
  <c r="BP46" s="1"/>
  <c r="BL49"/>
  <c r="BM49" s="1"/>
  <c r="BO47"/>
  <c r="BP47" s="1"/>
  <c r="BP107"/>
  <c r="BP108" s="1"/>
  <c r="BR107"/>
  <c r="BR108" s="1"/>
  <c r="BL48"/>
  <c r="BM48" s="1"/>
  <c r="BL86"/>
  <c r="BM86" s="1"/>
  <c r="BL19"/>
  <c r="BM19" s="1"/>
  <c r="BL84"/>
  <c r="BL25"/>
  <c r="BI55"/>
  <c r="CD118"/>
  <c r="BR59"/>
  <c r="BJ48"/>
  <c r="BJ86"/>
  <c r="BJ19"/>
  <c r="BJ84"/>
  <c r="CE113"/>
  <c r="CG113" s="1"/>
  <c r="J104" i="12" s="1"/>
  <c r="K104" s="1"/>
  <c r="G31" i="11" s="1"/>
  <c r="BO16" i="2"/>
  <c r="BJ25"/>
  <c r="BG55"/>
  <c r="BO33"/>
  <c r="BO88"/>
  <c r="BP88" s="1"/>
  <c r="CA115"/>
  <c r="CB115" s="1"/>
  <c r="BO51"/>
  <c r="BP51" s="1"/>
  <c r="BV116"/>
  <c r="BX116"/>
  <c r="BY116" s="1"/>
  <c r="BO40"/>
  <c r="BP40" s="1"/>
  <c r="BI26"/>
  <c r="BJ26" s="1"/>
  <c r="BO89"/>
  <c r="BP89" s="1"/>
  <c r="BL87"/>
  <c r="BM87" s="1"/>
  <c r="BI39"/>
  <c r="BI73"/>
  <c r="BL60"/>
  <c r="BM60" s="1"/>
  <c r="BG35"/>
  <c r="BR61"/>
  <c r="BS61" s="1"/>
  <c r="BP96"/>
  <c r="BJ50"/>
  <c r="BG32"/>
  <c r="BG36" s="1"/>
  <c r="BJ14"/>
  <c r="BJ85"/>
  <c r="BM41"/>
  <c r="BI24"/>
  <c r="BL97"/>
  <c r="BM97" s="1"/>
  <c r="BO93"/>
  <c r="BP93" s="1"/>
  <c r="BL13"/>
  <c r="BM13" s="1"/>
  <c r="BG62"/>
  <c r="BX117"/>
  <c r="BY117" s="1"/>
  <c r="BP91"/>
  <c r="BL90"/>
  <c r="BM90" s="1"/>
  <c r="BL18"/>
  <c r="BM18" s="1"/>
  <c r="BS119"/>
  <c r="BM66"/>
  <c r="BJ57"/>
  <c r="BL67"/>
  <c r="BM67" s="1"/>
  <c r="BG45"/>
  <c r="BG52" s="1"/>
  <c r="BJ27"/>
  <c r="BL34"/>
  <c r="BM34" s="1"/>
  <c r="BG82"/>
  <c r="BG98" s="1"/>
  <c r="BM94"/>
  <c r="BL17"/>
  <c r="BM17" s="1"/>
  <c r="CA103"/>
  <c r="CB103" s="1"/>
  <c r="BY114"/>
  <c r="BL64"/>
  <c r="BM64" s="1"/>
  <c r="BI12"/>
  <c r="BJ20"/>
  <c r="BI20"/>
  <c r="BL83"/>
  <c r="BM83" s="1"/>
  <c r="BL63"/>
  <c r="BM63" s="1"/>
  <c r="BJ95"/>
  <c r="BI95"/>
  <c r="BL56"/>
  <c r="BM56" s="1"/>
  <c r="BL15"/>
  <c r="BM15" s="1"/>
  <c r="BR111"/>
  <c r="BR120" s="1"/>
  <c r="BO68"/>
  <c r="BP68" s="1"/>
  <c r="BR101"/>
  <c r="BF76" l="1"/>
  <c r="BS101"/>
  <c r="BS104" s="1"/>
  <c r="BR104"/>
  <c r="BS111"/>
  <c r="BS120" s="1"/>
  <c r="BI21"/>
  <c r="BJ24"/>
  <c r="BJ29" s="1"/>
  <c r="BI29"/>
  <c r="BJ39"/>
  <c r="BJ42" s="1"/>
  <c r="BI42"/>
  <c r="BG70"/>
  <c r="BJ55"/>
  <c r="BJ70" s="1"/>
  <c r="BI70"/>
  <c r="BJ32"/>
  <c r="BJ36" s="1"/>
  <c r="BJ73"/>
  <c r="BJ74" s="1"/>
  <c r="BI74"/>
  <c r="BS107"/>
  <c r="BS108" s="1"/>
  <c r="BJ82"/>
  <c r="BJ98" s="1"/>
  <c r="BI98"/>
  <c r="BJ45"/>
  <c r="BJ52" s="1"/>
  <c r="BI52"/>
  <c r="BG21"/>
  <c r="BG76" s="1"/>
  <c r="K30" i="11"/>
  <c r="K31"/>
  <c r="BF125" i="2"/>
  <c r="CE118"/>
  <c r="CG118" s="1"/>
  <c r="J109" i="12" s="1"/>
  <c r="K109" s="1"/>
  <c r="G36" i="11" s="1"/>
  <c r="BU101" i="2"/>
  <c r="BU104" s="1"/>
  <c r="BR68"/>
  <c r="BS68" s="1"/>
  <c r="BU111"/>
  <c r="BU120" s="1"/>
  <c r="BO56"/>
  <c r="BL95"/>
  <c r="BM95" s="1"/>
  <c r="BL20"/>
  <c r="BJ12"/>
  <c r="BL12"/>
  <c r="BO17"/>
  <c r="BP17" s="1"/>
  <c r="BG122"/>
  <c r="BO67"/>
  <c r="BR67" s="1"/>
  <c r="BO18"/>
  <c r="BR18" s="1"/>
  <c r="BO90"/>
  <c r="BP90" s="1"/>
  <c r="BO13"/>
  <c r="BP13" s="1"/>
  <c r="BU61"/>
  <c r="BV61" s="1"/>
  <c r="BL73"/>
  <c r="BL74" s="1"/>
  <c r="BL39"/>
  <c r="BR89"/>
  <c r="BS89" s="1"/>
  <c r="BL26"/>
  <c r="BM26" s="1"/>
  <c r="BR40"/>
  <c r="BU40" s="1"/>
  <c r="CD115"/>
  <c r="CE115" s="1"/>
  <c r="CG115" s="1"/>
  <c r="J106" i="12" s="1"/>
  <c r="K106" s="1"/>
  <c r="G33" i="11" s="1"/>
  <c r="BR33" i="2"/>
  <c r="BS33" s="1"/>
  <c r="BR16"/>
  <c r="BS16" s="1"/>
  <c r="BU59"/>
  <c r="BV59" s="1"/>
  <c r="BO25"/>
  <c r="BP25" s="1"/>
  <c r="BO84"/>
  <c r="BP84" s="1"/>
  <c r="BU107"/>
  <c r="BR92"/>
  <c r="BU92" s="1"/>
  <c r="BO65"/>
  <c r="BR65" s="1"/>
  <c r="BR94"/>
  <c r="BS94" s="1"/>
  <c r="BL82"/>
  <c r="BL98" s="1"/>
  <c r="BI122"/>
  <c r="BM82"/>
  <c r="BO57"/>
  <c r="BP57" s="1"/>
  <c r="BU91"/>
  <c r="BX91" s="1"/>
  <c r="BR41"/>
  <c r="BU41" s="1"/>
  <c r="BL32"/>
  <c r="BO50"/>
  <c r="BP50" s="1"/>
  <c r="BO28"/>
  <c r="BP28" s="1"/>
  <c r="BO58"/>
  <c r="BP58" s="1"/>
  <c r="BO15"/>
  <c r="BP15" s="1"/>
  <c r="BO63"/>
  <c r="BP63" s="1"/>
  <c r="BO83"/>
  <c r="BP83" s="1"/>
  <c r="BO64"/>
  <c r="BR64" s="1"/>
  <c r="CD103"/>
  <c r="CE103" s="1"/>
  <c r="CG103" s="1"/>
  <c r="J94" i="12" s="1"/>
  <c r="K94" s="1"/>
  <c r="G27" i="11" s="1"/>
  <c r="BO34" i="2"/>
  <c r="BP34" s="1"/>
  <c r="CA117"/>
  <c r="CB117" s="1"/>
  <c r="BR93"/>
  <c r="BS93" s="1"/>
  <c r="BO97"/>
  <c r="BP97" s="1"/>
  <c r="BL24"/>
  <c r="BO60"/>
  <c r="BP60" s="1"/>
  <c r="BO87"/>
  <c r="CA116"/>
  <c r="BR51"/>
  <c r="BR88"/>
  <c r="BP33"/>
  <c r="BP16"/>
  <c r="BJ122"/>
  <c r="BS59"/>
  <c r="BL55"/>
  <c r="BM25"/>
  <c r="BM84"/>
  <c r="BO19"/>
  <c r="BP19" s="1"/>
  <c r="BO86"/>
  <c r="BO48"/>
  <c r="BP48" s="1"/>
  <c r="BR47"/>
  <c r="BS47" s="1"/>
  <c r="BO49"/>
  <c r="BP49" s="1"/>
  <c r="BR46"/>
  <c r="BS46" s="1"/>
  <c r="BO69"/>
  <c r="BP69" s="1"/>
  <c r="BP92"/>
  <c r="BM65"/>
  <c r="CD114"/>
  <c r="CE114" s="1"/>
  <c r="CG114" s="1"/>
  <c r="J105" i="12" s="1"/>
  <c r="K105" s="1"/>
  <c r="G32" i="11" s="1"/>
  <c r="K32" s="1"/>
  <c r="BO27" i="2"/>
  <c r="BR27" s="1"/>
  <c r="BL45"/>
  <c r="BL52" s="1"/>
  <c r="BR66"/>
  <c r="BS66" s="1"/>
  <c r="CA119"/>
  <c r="CB119" s="1"/>
  <c r="BL62"/>
  <c r="BO62" s="1"/>
  <c r="BO85"/>
  <c r="BP85" s="1"/>
  <c r="BO14"/>
  <c r="BP14" s="1"/>
  <c r="BU96"/>
  <c r="BX96" s="1"/>
  <c r="BV96"/>
  <c r="BL35"/>
  <c r="BM35"/>
  <c r="BM45" l="1"/>
  <c r="BM52" s="1"/>
  <c r="BP27"/>
  <c r="BL70"/>
  <c r="BM73"/>
  <c r="BM74" s="1"/>
  <c r="BI76"/>
  <c r="BM32"/>
  <c r="BM36" s="1"/>
  <c r="BL36"/>
  <c r="BM98"/>
  <c r="BV107"/>
  <c r="BV108" s="1"/>
  <c r="BU108"/>
  <c r="BM39"/>
  <c r="BM42" s="1"/>
  <c r="BL42"/>
  <c r="BJ21"/>
  <c r="BJ76" s="1"/>
  <c r="BJ125" s="1"/>
  <c r="BV111"/>
  <c r="BV120" s="1"/>
  <c r="BM55"/>
  <c r="BM24"/>
  <c r="BM29" s="1"/>
  <c r="BL29"/>
  <c r="BL21"/>
  <c r="K33" i="11"/>
  <c r="K27"/>
  <c r="K36"/>
  <c r="BP64" i="2"/>
  <c r="BP18"/>
  <c r="BP67"/>
  <c r="BI125"/>
  <c r="BG125"/>
  <c r="BS41"/>
  <c r="BV91"/>
  <c r="BO35"/>
  <c r="BR35" s="1"/>
  <c r="BY96"/>
  <c r="CA96"/>
  <c r="CD96" s="1"/>
  <c r="BR14"/>
  <c r="BS14" s="1"/>
  <c r="BM62"/>
  <c r="BO45"/>
  <c r="BS27"/>
  <c r="BU27"/>
  <c r="BV27" s="1"/>
  <c r="BR86"/>
  <c r="BS86" s="1"/>
  <c r="BU88"/>
  <c r="BV88" s="1"/>
  <c r="BU51"/>
  <c r="BV51" s="1"/>
  <c r="CD116"/>
  <c r="CE116" s="1"/>
  <c r="BR87"/>
  <c r="BS87" s="1"/>
  <c r="BR97"/>
  <c r="BS97" s="1"/>
  <c r="CD117"/>
  <c r="CE117" s="1"/>
  <c r="CG117" s="1"/>
  <c r="J108" i="12" s="1"/>
  <c r="K108" s="1"/>
  <c r="G35" i="11" s="1"/>
  <c r="BS64" i="2"/>
  <c r="BU64"/>
  <c r="BV64" s="1"/>
  <c r="BR50"/>
  <c r="BS50" s="1"/>
  <c r="BV41"/>
  <c r="BX41"/>
  <c r="BY41" s="1"/>
  <c r="BY91"/>
  <c r="CA91"/>
  <c r="CD91" s="1"/>
  <c r="BR57"/>
  <c r="BS57" s="1"/>
  <c r="BP65"/>
  <c r="BS92"/>
  <c r="BX107"/>
  <c r="BR25"/>
  <c r="BS25" s="1"/>
  <c r="BU16"/>
  <c r="BX16" s="1"/>
  <c r="BS40"/>
  <c r="BO39"/>
  <c r="BS18"/>
  <c r="BU18"/>
  <c r="BV18" s="1"/>
  <c r="BS67"/>
  <c r="BU67"/>
  <c r="BV67" s="1"/>
  <c r="BR17"/>
  <c r="BS17" s="1"/>
  <c r="BO12"/>
  <c r="BO20"/>
  <c r="BP20" s="1"/>
  <c r="BR56"/>
  <c r="BX101"/>
  <c r="BX104" s="1"/>
  <c r="BR85"/>
  <c r="BS85" s="1"/>
  <c r="BP62"/>
  <c r="BR62"/>
  <c r="CD119"/>
  <c r="BU66"/>
  <c r="BR69"/>
  <c r="BU46"/>
  <c r="BV46" s="1"/>
  <c r="BR49"/>
  <c r="BS49" s="1"/>
  <c r="BU47"/>
  <c r="BV47" s="1"/>
  <c r="BR48"/>
  <c r="BS48" s="1"/>
  <c r="BP86"/>
  <c r="BR19"/>
  <c r="BS19" s="1"/>
  <c r="BO55"/>
  <c r="BO70" s="1"/>
  <c r="BS88"/>
  <c r="BS51"/>
  <c r="CB116"/>
  <c r="BP87"/>
  <c r="BR60"/>
  <c r="BO24"/>
  <c r="BU93"/>
  <c r="BR34"/>
  <c r="BR83"/>
  <c r="BR63"/>
  <c r="BS63" s="1"/>
  <c r="BR15"/>
  <c r="BR58"/>
  <c r="BS58" s="1"/>
  <c r="BR28"/>
  <c r="BS28" s="1"/>
  <c r="BO32"/>
  <c r="BM122"/>
  <c r="BO82"/>
  <c r="BL122"/>
  <c r="BP82"/>
  <c r="BU94"/>
  <c r="BS65"/>
  <c r="BU65"/>
  <c r="BV92"/>
  <c r="BX92"/>
  <c r="BY92" s="1"/>
  <c r="BR84"/>
  <c r="BX59"/>
  <c r="CA59" s="1"/>
  <c r="BU33"/>
  <c r="BV40"/>
  <c r="BX40"/>
  <c r="BY40" s="1"/>
  <c r="BO26"/>
  <c r="BP26" s="1"/>
  <c r="BU89"/>
  <c r="BX89" s="1"/>
  <c r="BO73"/>
  <c r="BO74" s="1"/>
  <c r="BX61"/>
  <c r="BY61" s="1"/>
  <c r="BR13"/>
  <c r="BS13" s="1"/>
  <c r="BR90"/>
  <c r="BS90" s="1"/>
  <c r="BM12"/>
  <c r="BM20"/>
  <c r="BO95"/>
  <c r="BP95" s="1"/>
  <c r="BP56"/>
  <c r="BX111"/>
  <c r="BU68"/>
  <c r="BX68" s="1"/>
  <c r="BV101"/>
  <c r="BV104" s="1"/>
  <c r="BL76" l="1"/>
  <c r="BP45"/>
  <c r="BP52" s="1"/>
  <c r="BO52"/>
  <c r="BP24"/>
  <c r="BP29" s="1"/>
  <c r="BO29"/>
  <c r="BP39"/>
  <c r="BP42" s="1"/>
  <c r="BO42"/>
  <c r="BY111"/>
  <c r="BY120" s="1"/>
  <c r="BX120"/>
  <c r="BM21"/>
  <c r="BP98"/>
  <c r="BO98"/>
  <c r="BP32"/>
  <c r="BO36"/>
  <c r="BP12"/>
  <c r="BO21"/>
  <c r="BO76" s="1"/>
  <c r="BY107"/>
  <c r="BY108" s="1"/>
  <c r="BX108"/>
  <c r="BM70"/>
  <c r="BM76" s="1"/>
  <c r="BM125" s="1"/>
  <c r="K35" i="11"/>
  <c r="BV89" i="2"/>
  <c r="BL125"/>
  <c r="CG116"/>
  <c r="J107" i="12" s="1"/>
  <c r="K107" s="1"/>
  <c r="G34" i="11" s="1"/>
  <c r="BR12" i="2"/>
  <c r="BU17"/>
  <c r="BX67"/>
  <c r="BY67" s="1"/>
  <c r="BV16"/>
  <c r="BY16" s="1"/>
  <c r="CB91"/>
  <c r="BX64"/>
  <c r="BX88"/>
  <c r="BR45"/>
  <c r="BU14"/>
  <c r="BX14" s="1"/>
  <c r="CB96"/>
  <c r="BP35"/>
  <c r="BY68"/>
  <c r="CA68"/>
  <c r="CD68" s="1"/>
  <c r="BR73"/>
  <c r="BX33"/>
  <c r="BY33" s="1"/>
  <c r="CB59"/>
  <c r="CD59"/>
  <c r="CE59" s="1"/>
  <c r="BU84"/>
  <c r="BV84" s="1"/>
  <c r="BX65"/>
  <c r="BY65" s="1"/>
  <c r="BX94"/>
  <c r="BY94" s="1"/>
  <c r="BP122"/>
  <c r="BO122"/>
  <c r="BR82"/>
  <c r="BU15"/>
  <c r="BV15" s="1"/>
  <c r="BU83"/>
  <c r="BV83" s="1"/>
  <c r="BU34"/>
  <c r="BV34" s="1"/>
  <c r="BX93"/>
  <c r="BY93" s="1"/>
  <c r="BU60"/>
  <c r="BV60" s="1"/>
  <c r="BR55"/>
  <c r="BU69"/>
  <c r="BX69" s="1"/>
  <c r="BX66"/>
  <c r="BY66" s="1"/>
  <c r="BU62"/>
  <c r="BV62" s="1"/>
  <c r="CA101"/>
  <c r="BU56"/>
  <c r="BX56" s="1"/>
  <c r="BV68"/>
  <c r="CA111"/>
  <c r="CA120" s="1"/>
  <c r="BR95"/>
  <c r="BS95" s="1"/>
  <c r="BU90"/>
  <c r="BV90" s="1"/>
  <c r="BU13"/>
  <c r="BX13" s="1"/>
  <c r="CA61"/>
  <c r="CD61" s="1"/>
  <c r="BP73"/>
  <c r="BP74" s="1"/>
  <c r="BY89"/>
  <c r="CA89"/>
  <c r="CD89" s="1"/>
  <c r="BR26"/>
  <c r="BS26" s="1"/>
  <c r="CA40"/>
  <c r="CB40" s="1"/>
  <c r="BV33"/>
  <c r="BY59"/>
  <c r="BS84"/>
  <c r="CA92"/>
  <c r="CD92" s="1"/>
  <c r="BV65"/>
  <c r="BV94"/>
  <c r="BR32"/>
  <c r="BU28"/>
  <c r="BV28" s="1"/>
  <c r="BU58"/>
  <c r="BV58" s="1"/>
  <c r="BS15"/>
  <c r="BU63"/>
  <c r="BX63" s="1"/>
  <c r="BS83"/>
  <c r="BS34"/>
  <c r="BV93"/>
  <c r="BR24"/>
  <c r="BS60"/>
  <c r="BP55"/>
  <c r="BP70" s="1"/>
  <c r="BU19"/>
  <c r="BV19" s="1"/>
  <c r="BU48"/>
  <c r="BV48" s="1"/>
  <c r="BX47"/>
  <c r="BY47" s="1"/>
  <c r="BU49"/>
  <c r="BX49" s="1"/>
  <c r="BX46"/>
  <c r="BY46" s="1"/>
  <c r="BS69"/>
  <c r="BV66"/>
  <c r="CE119"/>
  <c r="CG119" s="1"/>
  <c r="J110" i="12" s="1"/>
  <c r="K110" s="1"/>
  <c r="G37" i="11" s="1"/>
  <c r="BS62" i="2"/>
  <c r="BU85"/>
  <c r="BX85" s="1"/>
  <c r="BY101"/>
  <c r="BY104" s="1"/>
  <c r="BS56"/>
  <c r="BR20"/>
  <c r="BS20" s="1"/>
  <c r="BX18"/>
  <c r="BY18" s="1"/>
  <c r="BR39"/>
  <c r="BR42" s="1"/>
  <c r="BS39"/>
  <c r="BS42" s="1"/>
  <c r="CA16"/>
  <c r="CB16" s="1"/>
  <c r="BU25"/>
  <c r="BV25" s="1"/>
  <c r="CA107"/>
  <c r="BU57"/>
  <c r="BV57" s="1"/>
  <c r="CE91"/>
  <c r="CG91" s="1"/>
  <c r="J82" i="12" s="1"/>
  <c r="K82" s="1"/>
  <c r="G18" i="11" s="1"/>
  <c r="CA41" i="2"/>
  <c r="CD41" s="1"/>
  <c r="BU50"/>
  <c r="BV50" s="1"/>
  <c r="BU97"/>
  <c r="BV97" s="1"/>
  <c r="BU87"/>
  <c r="BV87" s="1"/>
  <c r="BX51"/>
  <c r="CA51" s="1"/>
  <c r="BU86"/>
  <c r="BX86" s="1"/>
  <c r="BX27"/>
  <c r="BY27" s="1"/>
  <c r="CE96"/>
  <c r="CG96" s="1"/>
  <c r="J88" i="12" s="1"/>
  <c r="K88" s="1"/>
  <c r="G24" i="11" s="1"/>
  <c r="BS35" i="2"/>
  <c r="BU35"/>
  <c r="BV35" s="1"/>
  <c r="CB107" l="1"/>
  <c r="CB108" s="1"/>
  <c r="CA108"/>
  <c r="BS24"/>
  <c r="BS29" s="1"/>
  <c r="BR29"/>
  <c r="BS55"/>
  <c r="BS70" s="1"/>
  <c r="BR70"/>
  <c r="BS73"/>
  <c r="BS74" s="1"/>
  <c r="BR74"/>
  <c r="BS45"/>
  <c r="BS52" s="1"/>
  <c r="BR52"/>
  <c r="BR76"/>
  <c r="BR21"/>
  <c r="BS32"/>
  <c r="BS36" s="1"/>
  <c r="BR36"/>
  <c r="CB101"/>
  <c r="CB104" s="1"/>
  <c r="CA104"/>
  <c r="BS82"/>
  <c r="BS98" s="1"/>
  <c r="BR98"/>
  <c r="BP21"/>
  <c r="BP36"/>
  <c r="K24" i="11"/>
  <c r="K37"/>
  <c r="K18"/>
  <c r="K34"/>
  <c r="CB89" i="2"/>
  <c r="CB41"/>
  <c r="BV49"/>
  <c r="BO125"/>
  <c r="CB92"/>
  <c r="BV86"/>
  <c r="BY51"/>
  <c r="BV85"/>
  <c r="CG59"/>
  <c r="J53" i="12" s="1"/>
  <c r="K53" s="1"/>
  <c r="G40" i="10" s="1"/>
  <c r="BY86" i="2"/>
  <c r="CA86"/>
  <c r="CD86" s="1"/>
  <c r="CB51"/>
  <c r="CD51"/>
  <c r="BX87"/>
  <c r="BY87" s="1"/>
  <c r="BX50"/>
  <c r="BY50" s="1"/>
  <c r="CE41"/>
  <c r="BX57"/>
  <c r="CA57" s="1"/>
  <c r="BX25"/>
  <c r="BY25" s="1"/>
  <c r="BU20"/>
  <c r="BV20" s="1"/>
  <c r="BY85"/>
  <c r="CA85"/>
  <c r="CD85" s="1"/>
  <c r="BY49"/>
  <c r="CA49"/>
  <c r="CD49" s="1"/>
  <c r="BU24"/>
  <c r="BV63"/>
  <c r="BX28"/>
  <c r="BY28" s="1"/>
  <c r="BU32"/>
  <c r="CE92"/>
  <c r="BU26"/>
  <c r="BV26" s="1"/>
  <c r="CE89"/>
  <c r="CG89" s="1"/>
  <c r="J80" i="12" s="1"/>
  <c r="K80" s="1"/>
  <c r="G16" i="11" s="1"/>
  <c r="CB61" i="2"/>
  <c r="BV13"/>
  <c r="BX90"/>
  <c r="BY90" s="1"/>
  <c r="BU95"/>
  <c r="BV95" s="1"/>
  <c r="BV56"/>
  <c r="CD101"/>
  <c r="BX62"/>
  <c r="CA62" s="1"/>
  <c r="BV69"/>
  <c r="BX60"/>
  <c r="BY60" s="1"/>
  <c r="CA93"/>
  <c r="CD93" s="1"/>
  <c r="BX83"/>
  <c r="BY83" s="1"/>
  <c r="BX15"/>
  <c r="BY15" s="1"/>
  <c r="BR122"/>
  <c r="BU82"/>
  <c r="CA94"/>
  <c r="CD94" s="1"/>
  <c r="CA65"/>
  <c r="CB65" s="1"/>
  <c r="CA33"/>
  <c r="CB33" s="1"/>
  <c r="BU73"/>
  <c r="BU74" s="1"/>
  <c r="CE68"/>
  <c r="BY14"/>
  <c r="CA14"/>
  <c r="CD14" s="1"/>
  <c r="CA88"/>
  <c r="CB88" s="1"/>
  <c r="CA64"/>
  <c r="CB64" s="1"/>
  <c r="BX17"/>
  <c r="BY17" s="1"/>
  <c r="BX35"/>
  <c r="BY35" s="1"/>
  <c r="CA27"/>
  <c r="CD27" s="1"/>
  <c r="BX97"/>
  <c r="BY97" s="1"/>
  <c r="CD107"/>
  <c r="CD16"/>
  <c r="BU39"/>
  <c r="BU42" s="1"/>
  <c r="BV39"/>
  <c r="BV42" s="1"/>
  <c r="CA18"/>
  <c r="CB18" s="1"/>
  <c r="CA46"/>
  <c r="CB46" s="1"/>
  <c r="CA47"/>
  <c r="CB47" s="1"/>
  <c r="BX48"/>
  <c r="CA48" s="1"/>
  <c r="BX19"/>
  <c r="BY19" s="1"/>
  <c r="BY63"/>
  <c r="CA63"/>
  <c r="CB63" s="1"/>
  <c r="BX58"/>
  <c r="CA58" s="1"/>
  <c r="CD40"/>
  <c r="CE40" s="1"/>
  <c r="CG40" s="1"/>
  <c r="J34" i="12" s="1"/>
  <c r="K34" s="1"/>
  <c r="G22" i="10" s="1"/>
  <c r="CE61" i="2"/>
  <c r="CG61" s="1"/>
  <c r="J55" i="12" s="1"/>
  <c r="K55" s="1"/>
  <c r="G42" i="10" s="1"/>
  <c r="BY13" i="2"/>
  <c r="CA13"/>
  <c r="CD13" s="1"/>
  <c r="CB111"/>
  <c r="CB120" s="1"/>
  <c r="CD111"/>
  <c r="CD120" s="1"/>
  <c r="BY56"/>
  <c r="CA56"/>
  <c r="CD56" s="1"/>
  <c r="CA66"/>
  <c r="CB66" s="1"/>
  <c r="BY69"/>
  <c r="CA69"/>
  <c r="CD69" s="1"/>
  <c r="BU55"/>
  <c r="BU70" s="1"/>
  <c r="BX34"/>
  <c r="BY34" s="1"/>
  <c r="BS122"/>
  <c r="BX84"/>
  <c r="BY84" s="1"/>
  <c r="CB68"/>
  <c r="BV14"/>
  <c r="BU45"/>
  <c r="BY88"/>
  <c r="BY64"/>
  <c r="CA67"/>
  <c r="CB67" s="1"/>
  <c r="BV17"/>
  <c r="BS12"/>
  <c r="BU12"/>
  <c r="CG92" l="1"/>
  <c r="J84" i="12" s="1"/>
  <c r="K84" s="1"/>
  <c r="G20" i="11" s="1"/>
  <c r="BP76" i="2"/>
  <c r="BP125" s="1"/>
  <c r="BV12"/>
  <c r="BU21"/>
  <c r="CE111"/>
  <c r="CE120" s="1"/>
  <c r="CE107"/>
  <c r="CE108" s="1"/>
  <c r="CD108"/>
  <c r="BV82"/>
  <c r="BV98" s="1"/>
  <c r="BU98"/>
  <c r="BV32"/>
  <c r="BV36" s="1"/>
  <c r="BU36"/>
  <c r="CG41"/>
  <c r="J35" i="12" s="1"/>
  <c r="K35" s="1"/>
  <c r="G23" i="10" s="1"/>
  <c r="K23" s="1"/>
  <c r="BS21" i="2"/>
  <c r="BS76" s="1"/>
  <c r="BS125" s="1"/>
  <c r="BV45"/>
  <c r="BV52" s="1"/>
  <c r="BU52"/>
  <c r="CE101"/>
  <c r="CE104" s="1"/>
  <c r="CD104"/>
  <c r="BV24"/>
  <c r="BV29" s="1"/>
  <c r="BU29"/>
  <c r="K42" i="10"/>
  <c r="K22"/>
  <c r="K16" i="11"/>
  <c r="CE51" i="2"/>
  <c r="CG51" s="1"/>
  <c r="J45" i="12" s="1"/>
  <c r="K45" s="1"/>
  <c r="K40" i="10"/>
  <c r="K20" i="11"/>
  <c r="CB49" i="2"/>
  <c r="CB69"/>
  <c r="CB13"/>
  <c r="BR125"/>
  <c r="BY62"/>
  <c r="BV122"/>
  <c r="CG107"/>
  <c r="BX55"/>
  <c r="BX70" s="1"/>
  <c r="CE56"/>
  <c r="BX12"/>
  <c r="BY12" s="1"/>
  <c r="BX45"/>
  <c r="BX52" s="1"/>
  <c r="CA34"/>
  <c r="CD34" s="1"/>
  <c r="BV55"/>
  <c r="BV70" s="1"/>
  <c r="CE69"/>
  <c r="CG69" s="1"/>
  <c r="J63" i="12" s="1"/>
  <c r="K63" s="1"/>
  <c r="G50" i="10" s="1"/>
  <c r="CD66" i="2"/>
  <c r="CB56"/>
  <c r="CG111"/>
  <c r="CE13"/>
  <c r="CG13" s="1"/>
  <c r="J13" i="12" s="1"/>
  <c r="K13" s="1"/>
  <c r="G10" i="10" s="1"/>
  <c r="BY58" i="2"/>
  <c r="BY48"/>
  <c r="CD46"/>
  <c r="CD18"/>
  <c r="CE16"/>
  <c r="CG16" s="1"/>
  <c r="CB27"/>
  <c r="CD64"/>
  <c r="CB14"/>
  <c r="BX73"/>
  <c r="BX74" s="1"/>
  <c r="BV73"/>
  <c r="BV74" s="1"/>
  <c r="CB94"/>
  <c r="CA15"/>
  <c r="CB15" s="1"/>
  <c r="CB93"/>
  <c r="CB62"/>
  <c r="CD62"/>
  <c r="BX95"/>
  <c r="BY95" s="1"/>
  <c r="CA90"/>
  <c r="CB90" s="1"/>
  <c r="BX32"/>
  <c r="CA28"/>
  <c r="CB28" s="1"/>
  <c r="CE49"/>
  <c r="CG49" s="1"/>
  <c r="J43" i="12" s="1"/>
  <c r="K43" s="1"/>
  <c r="Q22" i="10" s="1"/>
  <c r="CB85" i="2"/>
  <c r="BY57"/>
  <c r="CA50"/>
  <c r="CA87"/>
  <c r="CB86"/>
  <c r="CD67"/>
  <c r="CA84"/>
  <c r="CD84" s="1"/>
  <c r="CB58"/>
  <c r="CD58"/>
  <c r="CE58" s="1"/>
  <c r="CD63"/>
  <c r="CE63" s="1"/>
  <c r="CG63" s="1"/>
  <c r="J57" i="12" s="1"/>
  <c r="K57" s="1"/>
  <c r="G44" i="10" s="1"/>
  <c r="CA19" i="2"/>
  <c r="CB48"/>
  <c r="CD48"/>
  <c r="CD47"/>
  <c r="BX39"/>
  <c r="BX42" s="1"/>
  <c r="CA97"/>
  <c r="CD97" s="1"/>
  <c r="CE27"/>
  <c r="CA35"/>
  <c r="CA17"/>
  <c r="CB17" s="1"/>
  <c r="CD88"/>
  <c r="CE14"/>
  <c r="CG68"/>
  <c r="J62" i="12" s="1"/>
  <c r="K62" s="1"/>
  <c r="G49" i="10" s="1"/>
  <c r="CD33" i="2"/>
  <c r="CE33" s="1"/>
  <c r="CG33" s="1"/>
  <c r="J27" i="12" s="1"/>
  <c r="K27" s="1"/>
  <c r="G18" i="10" s="1"/>
  <c r="CD65" i="2"/>
  <c r="CE94"/>
  <c r="CG94" s="1"/>
  <c r="J86" i="12" s="1"/>
  <c r="K86" s="1"/>
  <c r="G22" i="11" s="1"/>
  <c r="BU122" i="2"/>
  <c r="BX82"/>
  <c r="BX98" s="1"/>
  <c r="CA83"/>
  <c r="CB83" s="1"/>
  <c r="CE93"/>
  <c r="CG93" s="1"/>
  <c r="J85" i="12" s="1"/>
  <c r="K85" s="1"/>
  <c r="G21" i="11" s="1"/>
  <c r="CA60" i="2"/>
  <c r="CB60" s="1"/>
  <c r="CG101"/>
  <c r="BX26"/>
  <c r="CA26" s="1"/>
  <c r="BX24"/>
  <c r="BY24"/>
  <c r="CE85"/>
  <c r="BX20"/>
  <c r="BY20" s="1"/>
  <c r="CA25"/>
  <c r="CD25" s="1"/>
  <c r="CB57"/>
  <c r="CD57"/>
  <c r="CE57" s="1"/>
  <c r="CE86"/>
  <c r="CG86" s="1"/>
  <c r="J77" i="12" s="1"/>
  <c r="K77" s="1"/>
  <c r="G13" i="11" s="1"/>
  <c r="BU76" i="2" l="1"/>
  <c r="CG14"/>
  <c r="BY45"/>
  <c r="CG57"/>
  <c r="J51" i="12" s="1"/>
  <c r="K51" s="1"/>
  <c r="G38" i="10" s="1"/>
  <c r="K38" s="1"/>
  <c r="BY32" i="2"/>
  <c r="BY36" s="1"/>
  <c r="BX36"/>
  <c r="BY52"/>
  <c r="BX21"/>
  <c r="BX76" s="1"/>
  <c r="BX29"/>
  <c r="BY73"/>
  <c r="BY74" s="1"/>
  <c r="CE64"/>
  <c r="CG64" s="1"/>
  <c r="J58" i="12" s="1"/>
  <c r="K58" s="1"/>
  <c r="G45" i="10" s="1"/>
  <c r="K45" s="1"/>
  <c r="BY21" i="2"/>
  <c r="BV21"/>
  <c r="BV76" s="1"/>
  <c r="BV125" s="1"/>
  <c r="K21" i="11"/>
  <c r="K22"/>
  <c r="K18" i="10"/>
  <c r="K10"/>
  <c r="K50"/>
  <c r="K13" i="11"/>
  <c r="K49" i="10"/>
  <c r="K44"/>
  <c r="CB34" i="2"/>
  <c r="CG58"/>
  <c r="J52" i="12" s="1"/>
  <c r="K52" s="1"/>
  <c r="G39" i="10" s="1"/>
  <c r="CE67" i="2"/>
  <c r="CG67" s="1"/>
  <c r="J61" i="12" s="1"/>
  <c r="K61" s="1"/>
  <c r="G48" i="10" s="1"/>
  <c r="BY26" i="2"/>
  <c r="BY29" s="1"/>
  <c r="CE65"/>
  <c r="CG65" s="1"/>
  <c r="J59" i="12" s="1"/>
  <c r="K59" s="1"/>
  <c r="G46" i="10" s="1"/>
  <c r="CG27" i="2"/>
  <c r="J22" i="12" s="1"/>
  <c r="K22" s="1"/>
  <c r="G16" i="10" s="1"/>
  <c r="CB84" i="2"/>
  <c r="CE46"/>
  <c r="CG46" s="1"/>
  <c r="J40" i="12" s="1"/>
  <c r="K40" s="1"/>
  <c r="P22" i="10" s="1"/>
  <c r="P35" s="1"/>
  <c r="BX122" i="2"/>
  <c r="CA82"/>
  <c r="CD35"/>
  <c r="CE35" s="1"/>
  <c r="CE97"/>
  <c r="CE48"/>
  <c r="CG48" s="1"/>
  <c r="J42" i="12" s="1"/>
  <c r="K42" s="1"/>
  <c r="S22" i="10" s="1"/>
  <c r="CD19" i="2"/>
  <c r="CD87"/>
  <c r="CD50"/>
  <c r="CA45"/>
  <c r="CB25"/>
  <c r="CA20"/>
  <c r="CB20" s="1"/>
  <c r="CG85"/>
  <c r="J76" i="12" s="1"/>
  <c r="K76" s="1"/>
  <c r="G12" i="11" s="1"/>
  <c r="CA24" i="2"/>
  <c r="CB26"/>
  <c r="CD26"/>
  <c r="J92" i="12"/>
  <c r="CG104" i="2"/>
  <c r="CD60"/>
  <c r="CD83"/>
  <c r="CE83" s="1"/>
  <c r="CG83" s="1"/>
  <c r="J74" i="12" s="1"/>
  <c r="K74" s="1"/>
  <c r="G10" i="11" s="1"/>
  <c r="BY82" i="2"/>
  <c r="CE88"/>
  <c r="CG88" s="1"/>
  <c r="J79" i="12" s="1"/>
  <c r="K79" s="1"/>
  <c r="G15" i="11" s="1"/>
  <c r="CD17" i="2"/>
  <c r="CB35"/>
  <c r="CB97"/>
  <c r="BY39"/>
  <c r="BY42" s="1"/>
  <c r="CA39"/>
  <c r="CA42" s="1"/>
  <c r="CE47"/>
  <c r="CG47" s="1"/>
  <c r="J41" i="12" s="1"/>
  <c r="K41" s="1"/>
  <c r="R22" i="10" s="1"/>
  <c r="CB19" i="2"/>
  <c r="CE84"/>
  <c r="CG84" s="1"/>
  <c r="J75" i="12" s="1"/>
  <c r="K75" s="1"/>
  <c r="G11" i="11" s="1"/>
  <c r="CB87" i="2"/>
  <c r="CB50"/>
  <c r="Q25" i="10"/>
  <c r="K25" s="1"/>
  <c r="Q35"/>
  <c r="K35" s="1"/>
  <c r="Q26"/>
  <c r="K26" s="1"/>
  <c r="Q34"/>
  <c r="K34" s="1"/>
  <c r="Q27"/>
  <c r="K27" s="1"/>
  <c r="Q29"/>
  <c r="K29" s="1"/>
  <c r="Q24"/>
  <c r="Q28"/>
  <c r="K28" s="1"/>
  <c r="Q33"/>
  <c r="K33" s="1"/>
  <c r="Q32"/>
  <c r="K32" s="1"/>
  <c r="Q30"/>
  <c r="K30" s="1"/>
  <c r="Q31"/>
  <c r="K31" s="1"/>
  <c r="CD28" i="2"/>
  <c r="CE28" s="1"/>
  <c r="CG28" s="1"/>
  <c r="CA32"/>
  <c r="CD90"/>
  <c r="CE90" s="1"/>
  <c r="CG90" s="1"/>
  <c r="CA95"/>
  <c r="CD95" s="1"/>
  <c r="CE62"/>
  <c r="CG62" s="1"/>
  <c r="J56" i="12" s="1"/>
  <c r="K56" s="1"/>
  <c r="G43" i="10" s="1"/>
  <c r="CD15" i="2"/>
  <c r="CA73"/>
  <c r="CE18"/>
  <c r="CG18" s="1"/>
  <c r="CG120"/>
  <c r="J102" i="12"/>
  <c r="CE66" i="2"/>
  <c r="CG66" s="1"/>
  <c r="J60" i="12" s="1"/>
  <c r="K60" s="1"/>
  <c r="G47" i="10" s="1"/>
  <c r="CE34" i="2"/>
  <c r="CG34" s="1"/>
  <c r="J28" i="12" s="1"/>
  <c r="K28" s="1"/>
  <c r="G19" i="10" s="1"/>
  <c r="CA12" i="2"/>
  <c r="CA55"/>
  <c r="CG108"/>
  <c r="J98" i="12"/>
  <c r="CE25" i="2"/>
  <c r="CG25" s="1"/>
  <c r="J20" i="12" s="1"/>
  <c r="K20" s="1"/>
  <c r="G14" i="10" s="1"/>
  <c r="BU125" i="2"/>
  <c r="CG56"/>
  <c r="J50" i="12" s="1"/>
  <c r="K50" s="1"/>
  <c r="G37" i="10" s="1"/>
  <c r="BY55" i="2"/>
  <c r="BY70" s="1"/>
  <c r="CB39" l="1"/>
  <c r="CB42" s="1"/>
  <c r="P25" i="10"/>
  <c r="P24"/>
  <c r="P30"/>
  <c r="P31"/>
  <c r="P26"/>
  <c r="P27"/>
  <c r="CB12" i="2"/>
  <c r="CA21"/>
  <c r="CB73"/>
  <c r="CB74" s="1"/>
  <c r="CA74"/>
  <c r="CB32"/>
  <c r="CB36" s="1"/>
  <c r="CA36"/>
  <c r="BY122"/>
  <c r="BY98"/>
  <c r="CB24"/>
  <c r="CB29" s="1"/>
  <c r="CA29"/>
  <c r="CB45"/>
  <c r="CB52" s="1"/>
  <c r="CA52"/>
  <c r="BY76"/>
  <c r="CB55"/>
  <c r="CB70" s="1"/>
  <c r="CA70"/>
  <c r="P28" i="10"/>
  <c r="P34"/>
  <c r="P32"/>
  <c r="P33"/>
  <c r="P29"/>
  <c r="CA98" i="2"/>
  <c r="K37" i="10"/>
  <c r="K14"/>
  <c r="K43"/>
  <c r="K11" i="11"/>
  <c r="K12"/>
  <c r="K16" i="10"/>
  <c r="K39"/>
  <c r="K19"/>
  <c r="K47"/>
  <c r="K15" i="11"/>
  <c r="K10"/>
  <c r="K46" i="10"/>
  <c r="K48"/>
  <c r="CE60" i="2"/>
  <c r="CG60" s="1"/>
  <c r="J54" i="12" s="1"/>
  <c r="K54" s="1"/>
  <c r="G41" i="10" s="1"/>
  <c r="CG35" i="2"/>
  <c r="J29" i="12" s="1"/>
  <c r="K29" s="1"/>
  <c r="G20" i="10" s="1"/>
  <c r="CE15" i="2"/>
  <c r="CG15" s="1"/>
  <c r="CD55"/>
  <c r="CD12"/>
  <c r="BY125"/>
  <c r="J111" i="12"/>
  <c r="K102"/>
  <c r="CB95" i="2"/>
  <c r="CD32"/>
  <c r="CD36" s="1"/>
  <c r="K24" i="10"/>
  <c r="Q36"/>
  <c r="CD39" i="2"/>
  <c r="CD42" s="1"/>
  <c r="CE17"/>
  <c r="CG17" s="1"/>
  <c r="J14" i="12" s="1"/>
  <c r="K14" s="1"/>
  <c r="G11" i="10" s="1"/>
  <c r="K92" i="12"/>
  <c r="J95"/>
  <c r="CE26" i="2"/>
  <c r="CG26" s="1"/>
  <c r="J21" i="12" s="1"/>
  <c r="K21" s="1"/>
  <c r="G15" i="10" s="1"/>
  <c r="CD24" i="2"/>
  <c r="S30" i="10"/>
  <c r="S33"/>
  <c r="S28"/>
  <c r="S35"/>
  <c r="S31"/>
  <c r="S27"/>
  <c r="S32"/>
  <c r="S34"/>
  <c r="S25"/>
  <c r="S26"/>
  <c r="S24"/>
  <c r="S29"/>
  <c r="CG97" i="2"/>
  <c r="J81" i="12" s="1"/>
  <c r="K81" s="1"/>
  <c r="G17" i="11" s="1"/>
  <c r="K98" i="12"/>
  <c r="J99"/>
  <c r="BX125" i="2"/>
  <c r="CD73"/>
  <c r="CD74" s="1"/>
  <c r="CE95"/>
  <c r="R30" i="10"/>
  <c r="R31"/>
  <c r="R24"/>
  <c r="R32"/>
  <c r="R28"/>
  <c r="R34"/>
  <c r="R29"/>
  <c r="R25"/>
  <c r="R35"/>
  <c r="R27"/>
  <c r="R33"/>
  <c r="R26"/>
  <c r="CD20" i="2"/>
  <c r="CD45"/>
  <c r="CD52" s="1"/>
  <c r="P36" i="10"/>
  <c r="CE50" i="2"/>
  <c r="CG50" s="1"/>
  <c r="J44" i="12" s="1"/>
  <c r="K44" s="1"/>
  <c r="O22" i="10" s="1"/>
  <c r="CE87" i="2"/>
  <c r="CG87" s="1"/>
  <c r="J78" i="12" s="1"/>
  <c r="K78" s="1"/>
  <c r="G14" i="11" s="1"/>
  <c r="CE19" i="2"/>
  <c r="CG19" s="1"/>
  <c r="CA122"/>
  <c r="CD82"/>
  <c r="CB82"/>
  <c r="CA76" l="1"/>
  <c r="CB98"/>
  <c r="CB122" s="1"/>
  <c r="CE73"/>
  <c r="CE74" s="1"/>
  <c r="CE32"/>
  <c r="CE36" s="1"/>
  <c r="CE12"/>
  <c r="CD21"/>
  <c r="CE55"/>
  <c r="CE70" s="1"/>
  <c r="CD70"/>
  <c r="CE82"/>
  <c r="CE98" s="1"/>
  <c r="CD98"/>
  <c r="CE24"/>
  <c r="CE29" s="1"/>
  <c r="CD29"/>
  <c r="CD76" s="1"/>
  <c r="CB76"/>
  <c r="CB21"/>
  <c r="K11" i="10"/>
  <c r="K20"/>
  <c r="K41"/>
  <c r="K14" i="11"/>
  <c r="K17"/>
  <c r="K15" i="10"/>
  <c r="CG95" i="2"/>
  <c r="J87" i="12" s="1"/>
  <c r="K87" s="1"/>
  <c r="G23" i="11" s="1"/>
  <c r="CA125" i="2"/>
  <c r="CG82"/>
  <c r="CG55"/>
  <c r="O29" i="10"/>
  <c r="O30"/>
  <c r="O32"/>
  <c r="O31"/>
  <c r="O33"/>
  <c r="O34"/>
  <c r="O27"/>
  <c r="O24"/>
  <c r="O26"/>
  <c r="O35"/>
  <c r="O25"/>
  <c r="O28"/>
  <c r="CE45" i="2"/>
  <c r="CE52" s="1"/>
  <c r="CE20"/>
  <c r="CG20" s="1"/>
  <c r="J15" i="12" s="1"/>
  <c r="K15" s="1"/>
  <c r="G12" i="10" s="1"/>
  <c r="R36"/>
  <c r="S36"/>
  <c r="CD122" i="2"/>
  <c r="CG73"/>
  <c r="CG74" s="1"/>
  <c r="K99" i="12"/>
  <c r="G28" i="11"/>
  <c r="CG24" i="2"/>
  <c r="K95" i="12"/>
  <c r="G25" i="11"/>
  <c r="CE39" i="2"/>
  <c r="CE42" s="1"/>
  <c r="CG32"/>
  <c r="K111" i="12"/>
  <c r="G29" i="11"/>
  <c r="CG12" i="2"/>
  <c r="CB125" l="1"/>
  <c r="CE122"/>
  <c r="CE21"/>
  <c r="CE76" s="1"/>
  <c r="K25" i="11"/>
  <c r="K29"/>
  <c r="K28"/>
  <c r="K12" i="10"/>
  <c r="K23" i="11"/>
  <c r="CD125" i="2"/>
  <c r="CG39"/>
  <c r="J19" i="12"/>
  <c r="CG29" i="2"/>
  <c r="CG21"/>
  <c r="J12" i="12"/>
  <c r="J26"/>
  <c r="CG36" i="2"/>
  <c r="CG70"/>
  <c r="J49" i="12"/>
  <c r="J73"/>
  <c r="CG98" i="2"/>
  <c r="CG122" s="1"/>
  <c r="CG45"/>
  <c r="O36" i="10"/>
  <c r="J64" i="12" l="1"/>
  <c r="K49"/>
  <c r="K26"/>
  <c r="J30"/>
  <c r="J16"/>
  <c r="K12"/>
  <c r="J23"/>
  <c r="K19"/>
  <c r="CE125" i="2"/>
  <c r="J39" i="12"/>
  <c r="CG52" i="2"/>
  <c r="J89" i="12"/>
  <c r="J113" s="1"/>
  <c r="K73"/>
  <c r="CG42" i="2"/>
  <c r="J33" i="12"/>
  <c r="CG76" i="2" l="1"/>
  <c r="CG125" s="1"/>
  <c r="CG127" s="1"/>
  <c r="G17" i="10"/>
  <c r="K30" i="12"/>
  <c r="J36"/>
  <c r="K33"/>
  <c r="G9" i="11"/>
  <c r="K9" s="1"/>
  <c r="K38" s="1"/>
  <c r="K89" i="12"/>
  <c r="K113" s="1"/>
  <c r="J46"/>
  <c r="K39"/>
  <c r="G13" i="10"/>
  <c r="K23" i="12"/>
  <c r="K16"/>
  <c r="G9" i="10"/>
  <c r="G36"/>
  <c r="K64" i="12"/>
  <c r="K36" i="10" l="1"/>
  <c r="K9"/>
  <c r="K17"/>
  <c r="K13"/>
  <c r="J67" i="12"/>
  <c r="J115" s="1"/>
  <c r="K46"/>
  <c r="N22" i="10"/>
  <c r="G38" i="11"/>
  <c r="G21" i="10"/>
  <c r="K36" i="12"/>
  <c r="K67" s="1"/>
  <c r="K115" s="1"/>
  <c r="K126" s="1"/>
  <c r="K21" i="10" l="1"/>
  <c r="K51" s="1"/>
  <c r="K40" i="11" s="1"/>
  <c r="J126" i="12"/>
  <c r="N35" i="10"/>
  <c r="G35" s="1"/>
  <c r="N30"/>
  <c r="G30" s="1"/>
  <c r="N26"/>
  <c r="G26" s="1"/>
  <c r="N33"/>
  <c r="G33" s="1"/>
  <c r="N27"/>
  <c r="G27" s="1"/>
  <c r="N28"/>
  <c r="G28" s="1"/>
  <c r="N24"/>
  <c r="N32"/>
  <c r="G32" s="1"/>
  <c r="N25"/>
  <c r="G25" s="1"/>
  <c r="N31"/>
  <c r="G31" s="1"/>
  <c r="N34"/>
  <c r="G34" s="1"/>
  <c r="N29"/>
  <c r="G29" s="1"/>
  <c r="G24" l="1"/>
  <c r="G51" s="1"/>
  <c r="G40" i="11" s="1"/>
  <c r="N36" i="10"/>
  <c r="J47" i="5" l="1"/>
  <c r="J119"/>
  <c r="J25"/>
  <c r="J91"/>
  <c r="J41"/>
  <c r="J94"/>
  <c r="J19"/>
  <c r="L19" s="1"/>
  <c r="J92"/>
  <c r="J89"/>
  <c r="L89" s="1"/>
  <c r="J121"/>
  <c r="J86"/>
  <c r="L86" s="1"/>
  <c r="J16"/>
  <c r="J50"/>
  <c r="J60"/>
  <c r="J66"/>
  <c r="L66" s="1"/>
  <c r="J58"/>
  <c r="J67"/>
  <c r="J34"/>
  <c r="J48"/>
  <c r="J117"/>
  <c r="J99"/>
  <c r="L99" s="1"/>
  <c r="J87"/>
  <c r="L87" s="1"/>
  <c r="N87" s="1"/>
  <c r="J17"/>
  <c r="J46"/>
  <c r="L46" s="1"/>
  <c r="J14"/>
  <c r="L14" s="1"/>
  <c r="N14" s="1"/>
  <c r="J64"/>
  <c r="J118"/>
  <c r="L118" s="1"/>
  <c r="N118" s="1"/>
  <c r="P118" s="1"/>
  <c r="J90"/>
  <c r="J68"/>
  <c r="J88"/>
  <c r="L88" s="1"/>
  <c r="J85"/>
  <c r="L85" s="1"/>
  <c r="J33"/>
  <c r="L33" s="1"/>
  <c r="J20"/>
  <c r="J62"/>
  <c r="J28"/>
  <c r="L28" s="1"/>
  <c r="J116"/>
  <c r="L116" s="1"/>
  <c r="N116" s="1"/>
  <c r="P116" s="1"/>
  <c r="J35"/>
  <c r="J84"/>
  <c r="J105"/>
  <c r="J15"/>
  <c r="L15" s="1"/>
  <c r="J98"/>
  <c r="L98" s="1"/>
  <c r="N98" s="1"/>
  <c r="P98" s="1"/>
  <c r="R98" s="1"/>
  <c r="T98" s="1"/>
  <c r="V98" s="1"/>
  <c r="J96"/>
  <c r="L96" s="1"/>
  <c r="N96" s="1"/>
  <c r="P96" s="1"/>
  <c r="J122"/>
  <c r="L122" s="1"/>
  <c r="J26"/>
  <c r="J114"/>
  <c r="J61"/>
  <c r="L61" s="1"/>
  <c r="J51"/>
  <c r="L51" s="1"/>
  <c r="N51" s="1"/>
  <c r="J69"/>
  <c r="J83"/>
  <c r="J40"/>
  <c r="L40" s="1"/>
  <c r="J18"/>
  <c r="J115"/>
  <c r="L115" s="1"/>
  <c r="N115" s="1"/>
  <c r="P115" s="1"/>
  <c r="R115" s="1"/>
  <c r="T115" s="1"/>
  <c r="V115" s="1"/>
  <c r="X115" s="1"/>
  <c r="Z115" s="1"/>
  <c r="J65"/>
  <c r="L65" s="1"/>
  <c r="N65" s="1"/>
  <c r="P65" s="1"/>
  <c r="R65" s="1"/>
  <c r="T65" s="1"/>
  <c r="V65" s="1"/>
  <c r="X65" s="1"/>
  <c r="Z65" s="1"/>
  <c r="AB65" s="1"/>
  <c r="AD65" s="1"/>
  <c r="AF65" s="1"/>
  <c r="J97"/>
  <c r="J95"/>
  <c r="L95" s="1"/>
  <c r="N95" s="1"/>
  <c r="P95" s="1"/>
  <c r="R95" s="1"/>
  <c r="T95" s="1"/>
  <c r="V95" s="1"/>
  <c r="X95" s="1"/>
  <c r="Z95" s="1"/>
  <c r="J27"/>
  <c r="J120"/>
  <c r="L120" s="1"/>
  <c r="N120" s="1"/>
  <c r="P120" s="1"/>
  <c r="J93"/>
  <c r="L93" s="1"/>
  <c r="N93" s="1"/>
  <c r="P93" s="1"/>
  <c r="R93" s="1"/>
  <c r="T93" s="1"/>
  <c r="V93" s="1"/>
  <c r="X93" s="1"/>
  <c r="Z93" s="1"/>
  <c r="AB93" s="1"/>
  <c r="AD93" s="1"/>
  <c r="AF93" s="1"/>
  <c r="J49"/>
  <c r="L49" s="1"/>
  <c r="N49" s="1"/>
  <c r="P49" s="1"/>
  <c r="J59"/>
  <c r="L59" s="1"/>
  <c r="N59" s="1"/>
  <c r="P59" s="1"/>
  <c r="J13"/>
  <c r="L13" s="1"/>
  <c r="N13" s="1"/>
  <c r="P13" s="1"/>
  <c r="R13" s="1"/>
  <c r="T13" s="1"/>
  <c r="V13" s="1"/>
  <c r="X13" s="1"/>
  <c r="Z13" s="1"/>
  <c r="AB13" s="1"/>
  <c r="AD13" s="1"/>
  <c r="AF13" s="1"/>
  <c r="J57"/>
  <c r="L57" s="1"/>
  <c r="N57" s="1"/>
  <c r="P57" s="1"/>
  <c r="R57" s="1"/>
  <c r="T57" s="1"/>
  <c r="V57" s="1"/>
  <c r="X57" s="1"/>
  <c r="Z57" s="1"/>
  <c r="J104"/>
  <c r="L104" s="1"/>
  <c r="N104" s="1"/>
  <c r="P104" s="1"/>
  <c r="R104" s="1"/>
  <c r="J63"/>
  <c r="L63" s="1"/>
  <c r="N63" s="1"/>
  <c r="P63" s="1"/>
  <c r="R63" s="1"/>
  <c r="T63" s="1"/>
  <c r="V63" s="1"/>
  <c r="X63" s="1"/>
  <c r="Z63" s="1"/>
  <c r="AB63" s="1"/>
  <c r="AD63" s="1"/>
  <c r="AF63" s="1"/>
  <c r="AM125"/>
  <c r="J56"/>
  <c r="L56" s="1"/>
  <c r="N56" s="1"/>
  <c r="P56" s="1"/>
  <c r="R56" s="1"/>
  <c r="T56" s="1"/>
  <c r="V56" s="1"/>
  <c r="X56" s="1"/>
  <c r="J45" l="1"/>
  <c r="J52" s="1"/>
  <c r="AH63"/>
  <c r="AJ63" s="1"/>
  <c r="AL63" s="1"/>
  <c r="AN63" s="1"/>
  <c r="AP63" s="1"/>
  <c r="AR63" s="1"/>
  <c r="AT63" s="1"/>
  <c r="AV63" s="1"/>
  <c r="AX63" s="1"/>
  <c r="AZ63" s="1"/>
  <c r="BB63" s="1"/>
  <c r="BD63" s="1"/>
  <c r="J24"/>
  <c r="J29" s="1"/>
  <c r="R49"/>
  <c r="T49" s="1"/>
  <c r="V49" s="1"/>
  <c r="X49" s="1"/>
  <c r="Z49" s="1"/>
  <c r="AB49" s="1"/>
  <c r="AD49" s="1"/>
  <c r="AF49" s="1"/>
  <c r="R120"/>
  <c r="T120" s="1"/>
  <c r="V120" s="1"/>
  <c r="X120" s="1"/>
  <c r="Z120" s="1"/>
  <c r="AB120" s="1"/>
  <c r="AD120" s="1"/>
  <c r="AF120" s="1"/>
  <c r="L27"/>
  <c r="N27" s="1"/>
  <c r="P27" s="1"/>
  <c r="R27" s="1"/>
  <c r="T27" s="1"/>
  <c r="V27" s="1"/>
  <c r="X27" s="1"/>
  <c r="Z27" s="1"/>
  <c r="AB27" s="1"/>
  <c r="AD27" s="1"/>
  <c r="AF27" s="1"/>
  <c r="J39"/>
  <c r="J42" s="1"/>
  <c r="L97"/>
  <c r="N97" s="1"/>
  <c r="P97" s="1"/>
  <c r="R97" s="1"/>
  <c r="T97" s="1"/>
  <c r="V97" s="1"/>
  <c r="X97" s="1"/>
  <c r="Z97" s="1"/>
  <c r="AB97" s="1"/>
  <c r="AD97" s="1"/>
  <c r="AF97" s="1"/>
  <c r="L18"/>
  <c r="N18" s="1"/>
  <c r="P18" s="1"/>
  <c r="R18" s="1"/>
  <c r="T18" s="1"/>
  <c r="V18" s="1"/>
  <c r="X18" s="1"/>
  <c r="Z18" s="1"/>
  <c r="AB18" s="1"/>
  <c r="AD18" s="1"/>
  <c r="AF18" s="1"/>
  <c r="N40"/>
  <c r="P40" s="1"/>
  <c r="R40" s="1"/>
  <c r="T40" s="1"/>
  <c r="V40" s="1"/>
  <c r="X40" s="1"/>
  <c r="Z40" s="1"/>
  <c r="AB40" s="1"/>
  <c r="AD40" s="1"/>
  <c r="AF40" s="1"/>
  <c r="J12"/>
  <c r="J55"/>
  <c r="J70" s="1"/>
  <c r="P51"/>
  <c r="R51" s="1"/>
  <c r="T51" s="1"/>
  <c r="V51" s="1"/>
  <c r="X51" s="1"/>
  <c r="Z51" s="1"/>
  <c r="AB51" s="1"/>
  <c r="AD51" s="1"/>
  <c r="AF51" s="1"/>
  <c r="R96"/>
  <c r="T96" s="1"/>
  <c r="V96" s="1"/>
  <c r="X96" s="1"/>
  <c r="Z96" s="1"/>
  <c r="AB96" s="1"/>
  <c r="AD96" s="1"/>
  <c r="AF96" s="1"/>
  <c r="J82"/>
  <c r="J100" s="1"/>
  <c r="L62"/>
  <c r="N62" s="1"/>
  <c r="P62" s="1"/>
  <c r="R62" s="1"/>
  <c r="T62" s="1"/>
  <c r="V62" s="1"/>
  <c r="X62" s="1"/>
  <c r="Z62" s="1"/>
  <c r="AB62" s="1"/>
  <c r="AD62" s="1"/>
  <c r="AF62" s="1"/>
  <c r="L20"/>
  <c r="N20" s="1"/>
  <c r="P20" s="1"/>
  <c r="R20" s="1"/>
  <c r="T20" s="1"/>
  <c r="V20" s="1"/>
  <c r="X20" s="1"/>
  <c r="Z20" s="1"/>
  <c r="AB20" s="1"/>
  <c r="AD20" s="1"/>
  <c r="AF20" s="1"/>
  <c r="N33"/>
  <c r="P33" s="1"/>
  <c r="R33" s="1"/>
  <c r="T33" s="1"/>
  <c r="V33" s="1"/>
  <c r="X33" s="1"/>
  <c r="Z33" s="1"/>
  <c r="AB33" s="1"/>
  <c r="AD33" s="1"/>
  <c r="AF33" s="1"/>
  <c r="L90"/>
  <c r="N90" s="1"/>
  <c r="P90" s="1"/>
  <c r="R90" s="1"/>
  <c r="T90" s="1"/>
  <c r="V90" s="1"/>
  <c r="X90" s="1"/>
  <c r="Z90" s="1"/>
  <c r="AB90" s="1"/>
  <c r="AD90" s="1"/>
  <c r="AF90" s="1"/>
  <c r="J73"/>
  <c r="J74" s="1"/>
  <c r="N46"/>
  <c r="P46" s="1"/>
  <c r="R46" s="1"/>
  <c r="T46" s="1"/>
  <c r="V46" s="1"/>
  <c r="X46" s="1"/>
  <c r="Z46" s="1"/>
  <c r="AB46" s="1"/>
  <c r="AD46" s="1"/>
  <c r="AF46" s="1"/>
  <c r="AE125"/>
  <c r="AG125"/>
  <c r="L34"/>
  <c r="N34" s="1"/>
  <c r="P34" s="1"/>
  <c r="R34" s="1"/>
  <c r="T34" s="1"/>
  <c r="V34" s="1"/>
  <c r="X34" s="1"/>
  <c r="Z34" s="1"/>
  <c r="AB34" s="1"/>
  <c r="AD34" s="1"/>
  <c r="AF34" s="1"/>
  <c r="L58"/>
  <c r="N58" s="1"/>
  <c r="P58" s="1"/>
  <c r="R58" s="1"/>
  <c r="T58" s="1"/>
  <c r="V58" s="1"/>
  <c r="X58" s="1"/>
  <c r="Z58" s="1"/>
  <c r="AB58" s="1"/>
  <c r="AD58" s="1"/>
  <c r="AF58" s="1"/>
  <c r="L60"/>
  <c r="N60" s="1"/>
  <c r="P60" s="1"/>
  <c r="R60" s="1"/>
  <c r="T60" s="1"/>
  <c r="V60" s="1"/>
  <c r="X60" s="1"/>
  <c r="Z60" s="1"/>
  <c r="AB60" s="1"/>
  <c r="AD60" s="1"/>
  <c r="AF60" s="1"/>
  <c r="L50"/>
  <c r="N50" s="1"/>
  <c r="P50" s="1"/>
  <c r="R50" s="1"/>
  <c r="T50" s="1"/>
  <c r="V50" s="1"/>
  <c r="X50" s="1"/>
  <c r="Z50" s="1"/>
  <c r="AB50" s="1"/>
  <c r="AD50" s="1"/>
  <c r="AF50" s="1"/>
  <c r="N86"/>
  <c r="P86" s="1"/>
  <c r="R86" s="1"/>
  <c r="T86" s="1"/>
  <c r="V86" s="1"/>
  <c r="X86" s="1"/>
  <c r="Z86" s="1"/>
  <c r="AB86" s="1"/>
  <c r="AD86" s="1"/>
  <c r="AF86" s="1"/>
  <c r="N89"/>
  <c r="P89" s="1"/>
  <c r="R89" s="1"/>
  <c r="T89" s="1"/>
  <c r="V89" s="1"/>
  <c r="X89" s="1"/>
  <c r="Z89" s="1"/>
  <c r="AB89" s="1"/>
  <c r="AD89" s="1"/>
  <c r="AF89" s="1"/>
  <c r="L92"/>
  <c r="N92" s="1"/>
  <c r="P92" s="1"/>
  <c r="R92" s="1"/>
  <c r="T92" s="1"/>
  <c r="V92" s="1"/>
  <c r="X92" s="1"/>
  <c r="Z92" s="1"/>
  <c r="AB92" s="1"/>
  <c r="AD92" s="1"/>
  <c r="AF92" s="1"/>
  <c r="N19"/>
  <c r="P19" s="1"/>
  <c r="R19" s="1"/>
  <c r="T19" s="1"/>
  <c r="V19" s="1"/>
  <c r="X19" s="1"/>
  <c r="Z19" s="1"/>
  <c r="AB19" s="1"/>
  <c r="AD19" s="1"/>
  <c r="AF19" s="1"/>
  <c r="L94"/>
  <c r="N94" s="1"/>
  <c r="P94" s="1"/>
  <c r="R94" s="1"/>
  <c r="T94" s="1"/>
  <c r="V94" s="1"/>
  <c r="X94" s="1"/>
  <c r="Z94" s="1"/>
  <c r="AB94" s="1"/>
  <c r="AD94" s="1"/>
  <c r="AF94" s="1"/>
  <c r="K125"/>
  <c r="Z56"/>
  <c r="AB56" s="1"/>
  <c r="AD56" s="1"/>
  <c r="AF56" s="1"/>
  <c r="T104"/>
  <c r="V104" s="1"/>
  <c r="X104" s="1"/>
  <c r="Z104" s="1"/>
  <c r="AB104" s="1"/>
  <c r="AD104" s="1"/>
  <c r="AF104" s="1"/>
  <c r="AB57"/>
  <c r="AD57" s="1"/>
  <c r="AF57" s="1"/>
  <c r="AH13"/>
  <c r="AJ13" s="1"/>
  <c r="AL13" s="1"/>
  <c r="AN13" s="1"/>
  <c r="AP13" s="1"/>
  <c r="AR13" s="1"/>
  <c r="AT13" s="1"/>
  <c r="AV13" s="1"/>
  <c r="AX13" s="1"/>
  <c r="AZ13" s="1"/>
  <c r="BB13" s="1"/>
  <c r="BD13" s="1"/>
  <c r="R59"/>
  <c r="T59" s="1"/>
  <c r="V59" s="1"/>
  <c r="X59" s="1"/>
  <c r="Z59" s="1"/>
  <c r="AB59" s="1"/>
  <c r="AD59" s="1"/>
  <c r="AF59" s="1"/>
  <c r="AH93"/>
  <c r="AJ93" s="1"/>
  <c r="AL93" s="1"/>
  <c r="AN93" s="1"/>
  <c r="AP93" s="1"/>
  <c r="AR93" s="1"/>
  <c r="AT93" s="1"/>
  <c r="AV93" s="1"/>
  <c r="AX93" s="1"/>
  <c r="AZ93" s="1"/>
  <c r="BB93" s="1"/>
  <c r="BD93" s="1"/>
  <c r="J103"/>
  <c r="J106" s="1"/>
  <c r="AB95"/>
  <c r="AD95" s="1"/>
  <c r="AF95" s="1"/>
  <c r="AH65"/>
  <c r="AJ65" s="1"/>
  <c r="AL65" s="1"/>
  <c r="AN65" s="1"/>
  <c r="AP65" s="1"/>
  <c r="AR65" s="1"/>
  <c r="AT65" s="1"/>
  <c r="AV65" s="1"/>
  <c r="AX65" s="1"/>
  <c r="AZ65" s="1"/>
  <c r="BB65" s="1"/>
  <c r="BD65" s="1"/>
  <c r="AB115"/>
  <c r="AD115" s="1"/>
  <c r="AF115" s="1"/>
  <c r="L83"/>
  <c r="N83" s="1"/>
  <c r="P83" s="1"/>
  <c r="R83" s="1"/>
  <c r="T83" s="1"/>
  <c r="V83" s="1"/>
  <c r="X83" s="1"/>
  <c r="Z83" s="1"/>
  <c r="AB83" s="1"/>
  <c r="AD83" s="1"/>
  <c r="AF83" s="1"/>
  <c r="L69"/>
  <c r="N69" s="1"/>
  <c r="P69" s="1"/>
  <c r="R69" s="1"/>
  <c r="T69" s="1"/>
  <c r="V69" s="1"/>
  <c r="X69" s="1"/>
  <c r="Z69" s="1"/>
  <c r="AB69" s="1"/>
  <c r="AD69" s="1"/>
  <c r="AF69" s="1"/>
  <c r="J109"/>
  <c r="J110" s="1"/>
  <c r="N61"/>
  <c r="P61" s="1"/>
  <c r="R61" s="1"/>
  <c r="T61" s="1"/>
  <c r="V61" s="1"/>
  <c r="X61" s="1"/>
  <c r="Z61" s="1"/>
  <c r="AB61" s="1"/>
  <c r="AD61" s="1"/>
  <c r="AF61" s="1"/>
  <c r="S125"/>
  <c r="L114"/>
  <c r="N114" s="1"/>
  <c r="P114" s="1"/>
  <c r="R114" s="1"/>
  <c r="T114" s="1"/>
  <c r="V114" s="1"/>
  <c r="X114" s="1"/>
  <c r="Z114" s="1"/>
  <c r="AB114" s="1"/>
  <c r="AD114" s="1"/>
  <c r="AF114" s="1"/>
  <c r="L26"/>
  <c r="N26" s="1"/>
  <c r="P26" s="1"/>
  <c r="R26" s="1"/>
  <c r="T26" s="1"/>
  <c r="V26" s="1"/>
  <c r="X26" s="1"/>
  <c r="Z26" s="1"/>
  <c r="AB26" s="1"/>
  <c r="AD26" s="1"/>
  <c r="AF26" s="1"/>
  <c r="N122"/>
  <c r="P122" s="1"/>
  <c r="R122" s="1"/>
  <c r="T122" s="1"/>
  <c r="V122" s="1"/>
  <c r="X122" s="1"/>
  <c r="Z122" s="1"/>
  <c r="AB122" s="1"/>
  <c r="AD122" s="1"/>
  <c r="AF122" s="1"/>
  <c r="X98"/>
  <c r="Z98" s="1"/>
  <c r="AB98" s="1"/>
  <c r="AD98" s="1"/>
  <c r="AF98" s="1"/>
  <c r="N15"/>
  <c r="P15" s="1"/>
  <c r="R15" s="1"/>
  <c r="T15" s="1"/>
  <c r="V15" s="1"/>
  <c r="X15" s="1"/>
  <c r="Z15" s="1"/>
  <c r="AB15" s="1"/>
  <c r="AD15" s="1"/>
  <c r="AF15" s="1"/>
  <c r="L105"/>
  <c r="N105" s="1"/>
  <c r="P105" s="1"/>
  <c r="R105" s="1"/>
  <c r="T105" s="1"/>
  <c r="V105" s="1"/>
  <c r="X105" s="1"/>
  <c r="Z105" s="1"/>
  <c r="AB105" s="1"/>
  <c r="AD105" s="1"/>
  <c r="AF105" s="1"/>
  <c r="L84"/>
  <c r="N84" s="1"/>
  <c r="P84" s="1"/>
  <c r="R84" s="1"/>
  <c r="T84" s="1"/>
  <c r="V84" s="1"/>
  <c r="X84" s="1"/>
  <c r="Z84" s="1"/>
  <c r="AB84" s="1"/>
  <c r="AD84" s="1"/>
  <c r="AF84" s="1"/>
  <c r="L35"/>
  <c r="N35" s="1"/>
  <c r="P35" s="1"/>
  <c r="R35" s="1"/>
  <c r="T35" s="1"/>
  <c r="V35" s="1"/>
  <c r="X35" s="1"/>
  <c r="Z35" s="1"/>
  <c r="AB35" s="1"/>
  <c r="AD35" s="1"/>
  <c r="AF35" s="1"/>
  <c r="AA125"/>
  <c r="R116"/>
  <c r="T116" s="1"/>
  <c r="V116" s="1"/>
  <c r="X116" s="1"/>
  <c r="Z116" s="1"/>
  <c r="AB116" s="1"/>
  <c r="AD116" s="1"/>
  <c r="AF116" s="1"/>
  <c r="N28"/>
  <c r="P28" s="1"/>
  <c r="R28" s="1"/>
  <c r="T28" s="1"/>
  <c r="V28" s="1"/>
  <c r="X28" s="1"/>
  <c r="Z28" s="1"/>
  <c r="AB28" s="1"/>
  <c r="AD28" s="1"/>
  <c r="AF28" s="1"/>
  <c r="J32"/>
  <c r="J36" s="1"/>
  <c r="I125"/>
  <c r="J113"/>
  <c r="J123" s="1"/>
  <c r="N85"/>
  <c r="P85" s="1"/>
  <c r="R85" s="1"/>
  <c r="T85" s="1"/>
  <c r="V85" s="1"/>
  <c r="X85" s="1"/>
  <c r="Z85" s="1"/>
  <c r="AB85" s="1"/>
  <c r="AD85" s="1"/>
  <c r="AF85" s="1"/>
  <c r="N88"/>
  <c r="P88" s="1"/>
  <c r="R88" s="1"/>
  <c r="T88" s="1"/>
  <c r="V88" s="1"/>
  <c r="X88" s="1"/>
  <c r="Z88" s="1"/>
  <c r="AB88" s="1"/>
  <c r="AD88" s="1"/>
  <c r="AF88" s="1"/>
  <c r="L68"/>
  <c r="N68" s="1"/>
  <c r="P68" s="1"/>
  <c r="R68" s="1"/>
  <c r="T68" s="1"/>
  <c r="V68" s="1"/>
  <c r="X68" s="1"/>
  <c r="Z68" s="1"/>
  <c r="AB68" s="1"/>
  <c r="AD68" s="1"/>
  <c r="AF68" s="1"/>
  <c r="R118"/>
  <c r="T118" s="1"/>
  <c r="V118" s="1"/>
  <c r="X118" s="1"/>
  <c r="Z118" s="1"/>
  <c r="AB118" s="1"/>
  <c r="AD118" s="1"/>
  <c r="AF118" s="1"/>
  <c r="L64"/>
  <c r="N64" s="1"/>
  <c r="P64" s="1"/>
  <c r="R64" s="1"/>
  <c r="T64" s="1"/>
  <c r="V64" s="1"/>
  <c r="X64" s="1"/>
  <c r="Z64" s="1"/>
  <c r="AB64" s="1"/>
  <c r="AD64" s="1"/>
  <c r="AF64" s="1"/>
  <c r="P14"/>
  <c r="R14" s="1"/>
  <c r="T14" s="1"/>
  <c r="V14" s="1"/>
  <c r="X14" s="1"/>
  <c r="Z14" s="1"/>
  <c r="AB14" s="1"/>
  <c r="AD14" s="1"/>
  <c r="AF14" s="1"/>
  <c r="L17"/>
  <c r="N17" s="1"/>
  <c r="P17" s="1"/>
  <c r="R17" s="1"/>
  <c r="T17" s="1"/>
  <c r="V17" s="1"/>
  <c r="X17" s="1"/>
  <c r="Z17" s="1"/>
  <c r="AB17" s="1"/>
  <c r="AD17" s="1"/>
  <c r="AF17" s="1"/>
  <c r="P87"/>
  <c r="R87" s="1"/>
  <c r="T87" s="1"/>
  <c r="V87" s="1"/>
  <c r="X87" s="1"/>
  <c r="Z87" s="1"/>
  <c r="AB87" s="1"/>
  <c r="AD87" s="1"/>
  <c r="AF87" s="1"/>
  <c r="N99"/>
  <c r="P99" s="1"/>
  <c r="R99" s="1"/>
  <c r="T99" s="1"/>
  <c r="V99" s="1"/>
  <c r="X99" s="1"/>
  <c r="Z99" s="1"/>
  <c r="AB99" s="1"/>
  <c r="AD99" s="1"/>
  <c r="AF99" s="1"/>
  <c r="L117"/>
  <c r="N117" s="1"/>
  <c r="P117" s="1"/>
  <c r="R117" s="1"/>
  <c r="T117" s="1"/>
  <c r="V117" s="1"/>
  <c r="X117" s="1"/>
  <c r="Z117" s="1"/>
  <c r="AB117" s="1"/>
  <c r="AD117" s="1"/>
  <c r="AF117" s="1"/>
  <c r="L48"/>
  <c r="N48" s="1"/>
  <c r="P48" s="1"/>
  <c r="R48" s="1"/>
  <c r="T48" s="1"/>
  <c r="V48" s="1"/>
  <c r="X48" s="1"/>
  <c r="Z48" s="1"/>
  <c r="AB48" s="1"/>
  <c r="AD48" s="1"/>
  <c r="AF48" s="1"/>
  <c r="L67"/>
  <c r="N67" s="1"/>
  <c r="P67" s="1"/>
  <c r="R67" s="1"/>
  <c r="T67" s="1"/>
  <c r="V67" s="1"/>
  <c r="X67" s="1"/>
  <c r="Z67" s="1"/>
  <c r="AB67" s="1"/>
  <c r="AD67" s="1"/>
  <c r="AF67" s="1"/>
  <c r="N66"/>
  <c r="P66" s="1"/>
  <c r="R66" s="1"/>
  <c r="T66" s="1"/>
  <c r="V66" s="1"/>
  <c r="X66" s="1"/>
  <c r="Z66" s="1"/>
  <c r="AB66" s="1"/>
  <c r="AD66" s="1"/>
  <c r="AF66" s="1"/>
  <c r="L16"/>
  <c r="N16" s="1"/>
  <c r="P16" s="1"/>
  <c r="R16" s="1"/>
  <c r="T16" s="1"/>
  <c r="V16" s="1"/>
  <c r="X16" s="1"/>
  <c r="Z16" s="1"/>
  <c r="AB16" s="1"/>
  <c r="AD16" s="1"/>
  <c r="AF16" s="1"/>
  <c r="AO125"/>
  <c r="L121"/>
  <c r="N121" s="1"/>
  <c r="P121" s="1"/>
  <c r="R121" s="1"/>
  <c r="T121" s="1"/>
  <c r="V121" s="1"/>
  <c r="X121" s="1"/>
  <c r="Z121" s="1"/>
  <c r="AB121" s="1"/>
  <c r="AD121" s="1"/>
  <c r="AF121" s="1"/>
  <c r="L41"/>
  <c r="N41" s="1"/>
  <c r="P41" s="1"/>
  <c r="R41" s="1"/>
  <c r="T41" s="1"/>
  <c r="V41" s="1"/>
  <c r="X41" s="1"/>
  <c r="Z41" s="1"/>
  <c r="AB41" s="1"/>
  <c r="AD41" s="1"/>
  <c r="AF41" s="1"/>
  <c r="Y125"/>
  <c r="L91"/>
  <c r="N91" s="1"/>
  <c r="P91" s="1"/>
  <c r="R91" s="1"/>
  <c r="T91" s="1"/>
  <c r="V91" s="1"/>
  <c r="X91" s="1"/>
  <c r="Z91" s="1"/>
  <c r="AB91" s="1"/>
  <c r="AD91" s="1"/>
  <c r="AF91" s="1"/>
  <c r="L25"/>
  <c r="N25" s="1"/>
  <c r="P25" s="1"/>
  <c r="R25" s="1"/>
  <c r="T25" s="1"/>
  <c r="V25" s="1"/>
  <c r="X25" s="1"/>
  <c r="Z25" s="1"/>
  <c r="AB25" s="1"/>
  <c r="AD25" s="1"/>
  <c r="AF25" s="1"/>
  <c r="AU125"/>
  <c r="L119"/>
  <c r="N119" s="1"/>
  <c r="P119" s="1"/>
  <c r="R119" s="1"/>
  <c r="T119" s="1"/>
  <c r="V119" s="1"/>
  <c r="X119" s="1"/>
  <c r="Z119" s="1"/>
  <c r="AB119" s="1"/>
  <c r="AD119" s="1"/>
  <c r="AF119" s="1"/>
  <c r="Q125"/>
  <c r="AS125"/>
  <c r="L47"/>
  <c r="N47" s="1"/>
  <c r="P47" s="1"/>
  <c r="R47" s="1"/>
  <c r="T47" s="1"/>
  <c r="V47" s="1"/>
  <c r="X47" s="1"/>
  <c r="Z47" s="1"/>
  <c r="AB47" s="1"/>
  <c r="AD47" s="1"/>
  <c r="AF47" s="1"/>
  <c r="J76" l="1"/>
  <c r="J21"/>
  <c r="BF13"/>
  <c r="J13" i="15" s="1"/>
  <c r="K13" s="1"/>
  <c r="G10" i="13" s="1"/>
  <c r="O125" i="5"/>
  <c r="AG128"/>
  <c r="AU128"/>
  <c r="AE128"/>
  <c r="BF63"/>
  <c r="J57" i="15" s="1"/>
  <c r="K57" s="1"/>
  <c r="G44" i="13" s="1"/>
  <c r="BA125" i="5"/>
  <c r="BA128" s="1"/>
  <c r="AK125"/>
  <c r="Q128"/>
  <c r="AH91"/>
  <c r="AJ91" s="1"/>
  <c r="AL91" s="1"/>
  <c r="AN91" s="1"/>
  <c r="AP91" s="1"/>
  <c r="AR91" s="1"/>
  <c r="AT91" s="1"/>
  <c r="AV91" s="1"/>
  <c r="AX91" s="1"/>
  <c r="AZ91" s="1"/>
  <c r="BB91" s="1"/>
  <c r="BD91" s="1"/>
  <c r="AH48"/>
  <c r="AJ48" s="1"/>
  <c r="AL48" s="1"/>
  <c r="AN48" s="1"/>
  <c r="AP48" s="1"/>
  <c r="AR48" s="1"/>
  <c r="AT48" s="1"/>
  <c r="AV48" s="1"/>
  <c r="AX48" s="1"/>
  <c r="AZ48" s="1"/>
  <c r="BB48" s="1"/>
  <c r="BD48" s="1"/>
  <c r="AH117"/>
  <c r="AJ117" s="1"/>
  <c r="AL117" s="1"/>
  <c r="AN117" s="1"/>
  <c r="AP117" s="1"/>
  <c r="AR117" s="1"/>
  <c r="AT117" s="1"/>
  <c r="AV117" s="1"/>
  <c r="AX117" s="1"/>
  <c r="AZ117" s="1"/>
  <c r="BB117" s="1"/>
  <c r="BD117" s="1"/>
  <c r="AH118"/>
  <c r="AJ118" s="1"/>
  <c r="AL118" s="1"/>
  <c r="AN118" s="1"/>
  <c r="AP118" s="1"/>
  <c r="AR118" s="1"/>
  <c r="AT118" s="1"/>
  <c r="AV118" s="1"/>
  <c r="AX118" s="1"/>
  <c r="AZ118" s="1"/>
  <c r="BB118" s="1"/>
  <c r="BD118" s="1"/>
  <c r="AH68"/>
  <c r="AJ68" s="1"/>
  <c r="AL68" s="1"/>
  <c r="AN68" s="1"/>
  <c r="AP68" s="1"/>
  <c r="AR68" s="1"/>
  <c r="AT68" s="1"/>
  <c r="AV68" s="1"/>
  <c r="AX68" s="1"/>
  <c r="AZ68" s="1"/>
  <c r="BB68" s="1"/>
  <c r="BD68" s="1"/>
  <c r="AH88"/>
  <c r="AJ88" s="1"/>
  <c r="AL88" s="1"/>
  <c r="AN88" s="1"/>
  <c r="AP88" s="1"/>
  <c r="AR88" s="1"/>
  <c r="AT88" s="1"/>
  <c r="AV88" s="1"/>
  <c r="AX88" s="1"/>
  <c r="AZ88" s="1"/>
  <c r="BB88" s="1"/>
  <c r="BD88" s="1"/>
  <c r="Y128"/>
  <c r="AH116"/>
  <c r="AJ116" s="1"/>
  <c r="AL116" s="1"/>
  <c r="AN116" s="1"/>
  <c r="AP116" s="1"/>
  <c r="AR116" s="1"/>
  <c r="AT116" s="1"/>
  <c r="AV116" s="1"/>
  <c r="AX116" s="1"/>
  <c r="AZ116" s="1"/>
  <c r="BB116" s="1"/>
  <c r="BD116" s="1"/>
  <c r="AH84"/>
  <c r="AJ84" s="1"/>
  <c r="AL84" s="1"/>
  <c r="AN84" s="1"/>
  <c r="AP84" s="1"/>
  <c r="AR84" s="1"/>
  <c r="AT84" s="1"/>
  <c r="AV84" s="1"/>
  <c r="AX84" s="1"/>
  <c r="AZ84" s="1"/>
  <c r="BB84" s="1"/>
  <c r="BD84" s="1"/>
  <c r="AH15"/>
  <c r="AJ15" s="1"/>
  <c r="AL15" s="1"/>
  <c r="AN15" s="1"/>
  <c r="AP15" s="1"/>
  <c r="AR15" s="1"/>
  <c r="AT15" s="1"/>
  <c r="AV15" s="1"/>
  <c r="AX15" s="1"/>
  <c r="AZ15" s="1"/>
  <c r="BB15" s="1"/>
  <c r="BD15" s="1"/>
  <c r="AH122"/>
  <c r="AJ122" s="1"/>
  <c r="AL122" s="1"/>
  <c r="AN122" s="1"/>
  <c r="AP122" s="1"/>
  <c r="AR122" s="1"/>
  <c r="AT122" s="1"/>
  <c r="AV122" s="1"/>
  <c r="AX122" s="1"/>
  <c r="AZ122" s="1"/>
  <c r="BB122" s="1"/>
  <c r="BD122" s="1"/>
  <c r="AH114"/>
  <c r="AJ114" s="1"/>
  <c r="AL114" s="1"/>
  <c r="AN114" s="1"/>
  <c r="AP114" s="1"/>
  <c r="AR114" s="1"/>
  <c r="AT114" s="1"/>
  <c r="AV114" s="1"/>
  <c r="AX114" s="1"/>
  <c r="AZ114" s="1"/>
  <c r="BB114" s="1"/>
  <c r="BD114" s="1"/>
  <c r="AH61"/>
  <c r="AJ61" s="1"/>
  <c r="AL61" s="1"/>
  <c r="AN61" s="1"/>
  <c r="AP61" s="1"/>
  <c r="AR61" s="1"/>
  <c r="AT61" s="1"/>
  <c r="AV61" s="1"/>
  <c r="AX61" s="1"/>
  <c r="AZ61" s="1"/>
  <c r="BB61" s="1"/>
  <c r="BD61" s="1"/>
  <c r="L109"/>
  <c r="L110" s="1"/>
  <c r="AH69"/>
  <c r="AJ69" s="1"/>
  <c r="AL69" s="1"/>
  <c r="AN69" s="1"/>
  <c r="AP69" s="1"/>
  <c r="AR69" s="1"/>
  <c r="AT69" s="1"/>
  <c r="AV69" s="1"/>
  <c r="AX69" s="1"/>
  <c r="AZ69" s="1"/>
  <c r="BB69" s="1"/>
  <c r="BD69" s="1"/>
  <c r="AH115"/>
  <c r="AJ115" s="1"/>
  <c r="AL115" s="1"/>
  <c r="AN115" s="1"/>
  <c r="AP115" s="1"/>
  <c r="AR115" s="1"/>
  <c r="AT115" s="1"/>
  <c r="AV115" s="1"/>
  <c r="AX115" s="1"/>
  <c r="AZ115" s="1"/>
  <c r="BB115" s="1"/>
  <c r="BD115" s="1"/>
  <c r="AH57"/>
  <c r="AJ57" s="1"/>
  <c r="AL57" s="1"/>
  <c r="AN57" s="1"/>
  <c r="AP57" s="1"/>
  <c r="AR57" s="1"/>
  <c r="AT57" s="1"/>
  <c r="AV57" s="1"/>
  <c r="AX57" s="1"/>
  <c r="AZ57" s="1"/>
  <c r="BB57" s="1"/>
  <c r="BD57" s="1"/>
  <c r="AH56"/>
  <c r="AJ56" s="1"/>
  <c r="AL56" s="1"/>
  <c r="AN56" s="1"/>
  <c r="AP56" s="1"/>
  <c r="AR56" s="1"/>
  <c r="AT56" s="1"/>
  <c r="AV56" s="1"/>
  <c r="AX56" s="1"/>
  <c r="AZ56" s="1"/>
  <c r="BB56" s="1"/>
  <c r="BD56" s="1"/>
  <c r="AO128"/>
  <c r="U125"/>
  <c r="U128" s="1"/>
  <c r="AS128"/>
  <c r="AH19"/>
  <c r="AJ19" s="1"/>
  <c r="AL19" s="1"/>
  <c r="AN19" s="1"/>
  <c r="AP19" s="1"/>
  <c r="AR19" s="1"/>
  <c r="AT19" s="1"/>
  <c r="AV19" s="1"/>
  <c r="AX19" s="1"/>
  <c r="AZ19" s="1"/>
  <c r="BB19" s="1"/>
  <c r="BD19" s="1"/>
  <c r="AH89"/>
  <c r="AJ89" s="1"/>
  <c r="AL89" s="1"/>
  <c r="AN89" s="1"/>
  <c r="AP89" s="1"/>
  <c r="AR89" s="1"/>
  <c r="AT89" s="1"/>
  <c r="AV89" s="1"/>
  <c r="AX89" s="1"/>
  <c r="AZ89" s="1"/>
  <c r="BB89" s="1"/>
  <c r="BD89" s="1"/>
  <c r="AH86"/>
  <c r="AJ86" s="1"/>
  <c r="AL86" s="1"/>
  <c r="AN86" s="1"/>
  <c r="AP86" s="1"/>
  <c r="AR86" s="1"/>
  <c r="AT86" s="1"/>
  <c r="AV86" s="1"/>
  <c r="AX86" s="1"/>
  <c r="AZ86" s="1"/>
  <c r="BB86" s="1"/>
  <c r="BD86" s="1"/>
  <c r="AH50"/>
  <c r="AJ50" s="1"/>
  <c r="AL50" s="1"/>
  <c r="AN50" s="1"/>
  <c r="AP50" s="1"/>
  <c r="AR50" s="1"/>
  <c r="AT50" s="1"/>
  <c r="AV50" s="1"/>
  <c r="AX50" s="1"/>
  <c r="AZ50" s="1"/>
  <c r="BB50" s="1"/>
  <c r="BD50" s="1"/>
  <c r="AH60"/>
  <c r="AJ60" s="1"/>
  <c r="AL60" s="1"/>
  <c r="AN60" s="1"/>
  <c r="AP60" s="1"/>
  <c r="AR60" s="1"/>
  <c r="AT60" s="1"/>
  <c r="AV60" s="1"/>
  <c r="AX60" s="1"/>
  <c r="AZ60" s="1"/>
  <c r="BB60" s="1"/>
  <c r="BD60" s="1"/>
  <c r="AQ125"/>
  <c r="AH34"/>
  <c r="AJ34" s="1"/>
  <c r="AL34" s="1"/>
  <c r="AN34" s="1"/>
  <c r="AP34" s="1"/>
  <c r="AR34" s="1"/>
  <c r="AT34" s="1"/>
  <c r="AV34" s="1"/>
  <c r="AX34" s="1"/>
  <c r="AZ34" s="1"/>
  <c r="BB34" s="1"/>
  <c r="BD34" s="1"/>
  <c r="S128"/>
  <c r="AA128"/>
  <c r="AH33"/>
  <c r="AJ33" s="1"/>
  <c r="AL33" s="1"/>
  <c r="AN33" s="1"/>
  <c r="AP33" s="1"/>
  <c r="AR33" s="1"/>
  <c r="AT33" s="1"/>
  <c r="AV33" s="1"/>
  <c r="AX33" s="1"/>
  <c r="AZ33" s="1"/>
  <c r="BB33" s="1"/>
  <c r="BD33" s="1"/>
  <c r="AH62"/>
  <c r="AJ62" s="1"/>
  <c r="AL62" s="1"/>
  <c r="AN62" s="1"/>
  <c r="AP62" s="1"/>
  <c r="AR62" s="1"/>
  <c r="AT62" s="1"/>
  <c r="AV62" s="1"/>
  <c r="AX62" s="1"/>
  <c r="AZ62" s="1"/>
  <c r="BB62" s="1"/>
  <c r="BD62" s="1"/>
  <c r="BC125"/>
  <c r="AH96"/>
  <c r="AJ96" s="1"/>
  <c r="AL96" s="1"/>
  <c r="AN96" s="1"/>
  <c r="AP96" s="1"/>
  <c r="AR96" s="1"/>
  <c r="AT96" s="1"/>
  <c r="AV96" s="1"/>
  <c r="AX96" s="1"/>
  <c r="AZ96" s="1"/>
  <c r="BB96" s="1"/>
  <c r="BD96" s="1"/>
  <c r="AH51"/>
  <c r="AJ51" s="1"/>
  <c r="AL51" s="1"/>
  <c r="AN51" s="1"/>
  <c r="AP51" s="1"/>
  <c r="AR51" s="1"/>
  <c r="AT51" s="1"/>
  <c r="AV51" s="1"/>
  <c r="AX51" s="1"/>
  <c r="AZ51" s="1"/>
  <c r="BB51" s="1"/>
  <c r="BD51" s="1"/>
  <c r="AC125"/>
  <c r="AC128" s="1"/>
  <c r="I128"/>
  <c r="AH40"/>
  <c r="AJ40" s="1"/>
  <c r="AL40" s="1"/>
  <c r="AN40" s="1"/>
  <c r="AP40" s="1"/>
  <c r="AR40" s="1"/>
  <c r="AT40" s="1"/>
  <c r="AV40" s="1"/>
  <c r="AX40" s="1"/>
  <c r="AZ40" s="1"/>
  <c r="BB40" s="1"/>
  <c r="BD40" s="1"/>
  <c r="AH27"/>
  <c r="AJ27" s="1"/>
  <c r="AL27" s="1"/>
  <c r="AN27" s="1"/>
  <c r="AP27" s="1"/>
  <c r="AR27" s="1"/>
  <c r="AT27" s="1"/>
  <c r="AV27" s="1"/>
  <c r="AX27" s="1"/>
  <c r="AZ27" s="1"/>
  <c r="BB27" s="1"/>
  <c r="BD27" s="1"/>
  <c r="L45"/>
  <c r="L52" s="1"/>
  <c r="AH47"/>
  <c r="AJ47" s="1"/>
  <c r="AL47" s="1"/>
  <c r="AN47" s="1"/>
  <c r="AP47" s="1"/>
  <c r="AR47" s="1"/>
  <c r="AT47" s="1"/>
  <c r="AV47" s="1"/>
  <c r="AX47" s="1"/>
  <c r="AZ47" s="1"/>
  <c r="BB47" s="1"/>
  <c r="BD47" s="1"/>
  <c r="BC128"/>
  <c r="K128"/>
  <c r="AH119"/>
  <c r="AJ119" s="1"/>
  <c r="AL119" s="1"/>
  <c r="AN119" s="1"/>
  <c r="AP119" s="1"/>
  <c r="AR119" s="1"/>
  <c r="AT119" s="1"/>
  <c r="AV119" s="1"/>
  <c r="AX119" s="1"/>
  <c r="AZ119" s="1"/>
  <c r="BB119" s="1"/>
  <c r="BD119" s="1"/>
  <c r="AH25"/>
  <c r="AJ25" s="1"/>
  <c r="AL25" s="1"/>
  <c r="AN25" s="1"/>
  <c r="AP25" s="1"/>
  <c r="AR25" s="1"/>
  <c r="AT25" s="1"/>
  <c r="AV25" s="1"/>
  <c r="AX25" s="1"/>
  <c r="AZ25" s="1"/>
  <c r="BB25" s="1"/>
  <c r="BD25" s="1"/>
  <c r="AH41"/>
  <c r="AJ41" s="1"/>
  <c r="AL41" s="1"/>
  <c r="AN41" s="1"/>
  <c r="AP41" s="1"/>
  <c r="AR41" s="1"/>
  <c r="AT41" s="1"/>
  <c r="AV41" s="1"/>
  <c r="AX41" s="1"/>
  <c r="AZ41" s="1"/>
  <c r="BB41" s="1"/>
  <c r="BD41" s="1"/>
  <c r="AH121"/>
  <c r="AJ121" s="1"/>
  <c r="AL121" s="1"/>
  <c r="AN121" s="1"/>
  <c r="AP121" s="1"/>
  <c r="AR121" s="1"/>
  <c r="AT121" s="1"/>
  <c r="AV121" s="1"/>
  <c r="AX121" s="1"/>
  <c r="AZ121" s="1"/>
  <c r="BB121" s="1"/>
  <c r="BD121" s="1"/>
  <c r="AH16"/>
  <c r="AJ16" s="1"/>
  <c r="AL16" s="1"/>
  <c r="AN16" s="1"/>
  <c r="AP16" s="1"/>
  <c r="AR16" s="1"/>
  <c r="AT16" s="1"/>
  <c r="AV16" s="1"/>
  <c r="AX16" s="1"/>
  <c r="AZ16" s="1"/>
  <c r="BB16" s="1"/>
  <c r="BD16" s="1"/>
  <c r="AH66"/>
  <c r="AJ66" s="1"/>
  <c r="AL66" s="1"/>
  <c r="AN66" s="1"/>
  <c r="AP66" s="1"/>
  <c r="AR66" s="1"/>
  <c r="AT66" s="1"/>
  <c r="AV66" s="1"/>
  <c r="AX66" s="1"/>
  <c r="AZ66" s="1"/>
  <c r="BB66" s="1"/>
  <c r="BD66" s="1"/>
  <c r="AH67"/>
  <c r="AJ67" s="1"/>
  <c r="AL67" s="1"/>
  <c r="AN67" s="1"/>
  <c r="AP67" s="1"/>
  <c r="AR67" s="1"/>
  <c r="AT67" s="1"/>
  <c r="AV67" s="1"/>
  <c r="AX67" s="1"/>
  <c r="AZ67" s="1"/>
  <c r="BB67" s="1"/>
  <c r="BD67" s="1"/>
  <c r="AQ128"/>
  <c r="AH99"/>
  <c r="AJ99" s="1"/>
  <c r="AL99" s="1"/>
  <c r="AN99" s="1"/>
  <c r="AP99" s="1"/>
  <c r="AR99" s="1"/>
  <c r="AT99" s="1"/>
  <c r="AV99" s="1"/>
  <c r="AX99" s="1"/>
  <c r="AZ99" s="1"/>
  <c r="BB99" s="1"/>
  <c r="BD99" s="1"/>
  <c r="AH87"/>
  <c r="AJ87" s="1"/>
  <c r="AL87" s="1"/>
  <c r="AN87" s="1"/>
  <c r="AP87" s="1"/>
  <c r="AR87" s="1"/>
  <c r="AT87" s="1"/>
  <c r="AV87" s="1"/>
  <c r="AX87" s="1"/>
  <c r="AZ87" s="1"/>
  <c r="BB87" s="1"/>
  <c r="BD87" s="1"/>
  <c r="AH17"/>
  <c r="AJ17" s="1"/>
  <c r="AL17" s="1"/>
  <c r="AN17" s="1"/>
  <c r="AP17" s="1"/>
  <c r="AR17" s="1"/>
  <c r="AT17" s="1"/>
  <c r="AV17" s="1"/>
  <c r="AX17" s="1"/>
  <c r="AZ17" s="1"/>
  <c r="BB17" s="1"/>
  <c r="BD17" s="1"/>
  <c r="AH14"/>
  <c r="AJ14" s="1"/>
  <c r="AL14" s="1"/>
  <c r="AN14" s="1"/>
  <c r="AP14" s="1"/>
  <c r="AR14" s="1"/>
  <c r="AT14" s="1"/>
  <c r="AV14" s="1"/>
  <c r="AX14" s="1"/>
  <c r="AZ14" s="1"/>
  <c r="BB14" s="1"/>
  <c r="BD14" s="1"/>
  <c r="AH64"/>
  <c r="AJ64" s="1"/>
  <c r="AL64" s="1"/>
  <c r="AN64" s="1"/>
  <c r="AP64" s="1"/>
  <c r="AR64" s="1"/>
  <c r="AT64" s="1"/>
  <c r="AV64" s="1"/>
  <c r="AX64" s="1"/>
  <c r="AZ64" s="1"/>
  <c r="BB64" s="1"/>
  <c r="BD64" s="1"/>
  <c r="AH85"/>
  <c r="AJ85" s="1"/>
  <c r="AL85" s="1"/>
  <c r="AN85" s="1"/>
  <c r="AP85" s="1"/>
  <c r="AR85" s="1"/>
  <c r="AT85" s="1"/>
  <c r="AV85" s="1"/>
  <c r="AX85" s="1"/>
  <c r="AZ85" s="1"/>
  <c r="BB85" s="1"/>
  <c r="BD85" s="1"/>
  <c r="L113"/>
  <c r="L123" s="1"/>
  <c r="L32"/>
  <c r="L36" s="1"/>
  <c r="AH28"/>
  <c r="AJ28" s="1"/>
  <c r="AL28" s="1"/>
  <c r="AN28" s="1"/>
  <c r="AP28" s="1"/>
  <c r="AR28" s="1"/>
  <c r="AT28" s="1"/>
  <c r="AV28" s="1"/>
  <c r="AX28" s="1"/>
  <c r="AZ28" s="1"/>
  <c r="BB28" s="1"/>
  <c r="BD28" s="1"/>
  <c r="AH35"/>
  <c r="AJ35" s="1"/>
  <c r="AL35" s="1"/>
  <c r="AN35" s="1"/>
  <c r="AP35" s="1"/>
  <c r="AR35" s="1"/>
  <c r="AT35" s="1"/>
  <c r="AV35" s="1"/>
  <c r="AX35" s="1"/>
  <c r="AZ35" s="1"/>
  <c r="BB35" s="1"/>
  <c r="BD35" s="1"/>
  <c r="AH105"/>
  <c r="AJ105" s="1"/>
  <c r="AL105" s="1"/>
  <c r="AN105" s="1"/>
  <c r="AP105" s="1"/>
  <c r="AR105" s="1"/>
  <c r="AT105" s="1"/>
  <c r="AV105" s="1"/>
  <c r="AX105" s="1"/>
  <c r="AZ105" s="1"/>
  <c r="BB105" s="1"/>
  <c r="BD105" s="1"/>
  <c r="AH98"/>
  <c r="AJ98" s="1"/>
  <c r="AL98" s="1"/>
  <c r="AN98" s="1"/>
  <c r="AP98" s="1"/>
  <c r="AR98" s="1"/>
  <c r="AT98" s="1"/>
  <c r="AV98" s="1"/>
  <c r="AX98" s="1"/>
  <c r="AZ98" s="1"/>
  <c r="BB98" s="1"/>
  <c r="BD98" s="1"/>
  <c r="AH26"/>
  <c r="AJ26" s="1"/>
  <c r="AL26" s="1"/>
  <c r="AN26" s="1"/>
  <c r="AP26" s="1"/>
  <c r="AR26" s="1"/>
  <c r="AT26" s="1"/>
  <c r="AV26" s="1"/>
  <c r="AX26" s="1"/>
  <c r="AZ26" s="1"/>
  <c r="BB26" s="1"/>
  <c r="BD26" s="1"/>
  <c r="AH83"/>
  <c r="AJ83" s="1"/>
  <c r="AL83" s="1"/>
  <c r="AN83" s="1"/>
  <c r="AP83" s="1"/>
  <c r="AR83" s="1"/>
  <c r="AT83" s="1"/>
  <c r="AV83" s="1"/>
  <c r="AX83" s="1"/>
  <c r="AZ83" s="1"/>
  <c r="BB83" s="1"/>
  <c r="BD83" s="1"/>
  <c r="BF65"/>
  <c r="J59" i="15" s="1"/>
  <c r="K59" s="1"/>
  <c r="G46" i="13" s="1"/>
  <c r="AH95" i="5"/>
  <c r="AJ95" s="1"/>
  <c r="AL95" s="1"/>
  <c r="AN95" s="1"/>
  <c r="AP95" s="1"/>
  <c r="AR95" s="1"/>
  <c r="AT95" s="1"/>
  <c r="AV95" s="1"/>
  <c r="AX95" s="1"/>
  <c r="AZ95" s="1"/>
  <c r="BB95" s="1"/>
  <c r="BD95" s="1"/>
  <c r="L103"/>
  <c r="L106" s="1"/>
  <c r="BF93"/>
  <c r="J86" i="15" s="1"/>
  <c r="K86" s="1"/>
  <c r="G19" i="14" s="1"/>
  <c r="AH59" i="5"/>
  <c r="AJ59" s="1"/>
  <c r="AL59" s="1"/>
  <c r="AN59" s="1"/>
  <c r="AP59" s="1"/>
  <c r="AR59" s="1"/>
  <c r="AT59" s="1"/>
  <c r="AV59" s="1"/>
  <c r="AX59" s="1"/>
  <c r="AZ59" s="1"/>
  <c r="BB59" s="1"/>
  <c r="BD59" s="1"/>
  <c r="AH104"/>
  <c r="AJ104" s="1"/>
  <c r="AL104" s="1"/>
  <c r="AN104" s="1"/>
  <c r="AP104" s="1"/>
  <c r="AR104" s="1"/>
  <c r="AT104" s="1"/>
  <c r="AV104" s="1"/>
  <c r="AX104" s="1"/>
  <c r="AZ104" s="1"/>
  <c r="BB104" s="1"/>
  <c r="BD104" s="1"/>
  <c r="O128"/>
  <c r="AH94"/>
  <c r="AJ94" s="1"/>
  <c r="AL94" s="1"/>
  <c r="AN94" s="1"/>
  <c r="AP94" s="1"/>
  <c r="AR94" s="1"/>
  <c r="AT94" s="1"/>
  <c r="AV94" s="1"/>
  <c r="AX94" s="1"/>
  <c r="AZ94" s="1"/>
  <c r="BB94" s="1"/>
  <c r="BD94" s="1"/>
  <c r="AH92"/>
  <c r="AJ92" s="1"/>
  <c r="AL92" s="1"/>
  <c r="AN92" s="1"/>
  <c r="AP92" s="1"/>
  <c r="AR92" s="1"/>
  <c r="AT92" s="1"/>
  <c r="AV92" s="1"/>
  <c r="AX92" s="1"/>
  <c r="AZ92" s="1"/>
  <c r="BB92" s="1"/>
  <c r="BD92" s="1"/>
  <c r="AH58"/>
  <c r="AJ58" s="1"/>
  <c r="AL58" s="1"/>
  <c r="AN58" s="1"/>
  <c r="AP58" s="1"/>
  <c r="AR58" s="1"/>
  <c r="AT58" s="1"/>
  <c r="AV58" s="1"/>
  <c r="AX58" s="1"/>
  <c r="AZ58" s="1"/>
  <c r="BB58" s="1"/>
  <c r="BD58" s="1"/>
  <c r="W125"/>
  <c r="W128" s="1"/>
  <c r="AI125"/>
  <c r="AH46"/>
  <c r="AJ46" s="1"/>
  <c r="AL46" s="1"/>
  <c r="AN46" s="1"/>
  <c r="AP46" s="1"/>
  <c r="AR46" s="1"/>
  <c r="AT46" s="1"/>
  <c r="AV46" s="1"/>
  <c r="AX46" s="1"/>
  <c r="AZ46" s="1"/>
  <c r="BB46" s="1"/>
  <c r="BD46" s="1"/>
  <c r="L73"/>
  <c r="L74" s="1"/>
  <c r="AH90"/>
  <c r="AJ90" s="1"/>
  <c r="AL90" s="1"/>
  <c r="AN90" s="1"/>
  <c r="AP90" s="1"/>
  <c r="AR90" s="1"/>
  <c r="AT90" s="1"/>
  <c r="AV90" s="1"/>
  <c r="AX90" s="1"/>
  <c r="AZ90" s="1"/>
  <c r="BB90" s="1"/>
  <c r="BD90" s="1"/>
  <c r="AH20"/>
  <c r="AJ20" s="1"/>
  <c r="AL20" s="1"/>
  <c r="AN20" s="1"/>
  <c r="AP20" s="1"/>
  <c r="AR20" s="1"/>
  <c r="AT20" s="1"/>
  <c r="AV20" s="1"/>
  <c r="AX20" s="1"/>
  <c r="AZ20" s="1"/>
  <c r="BB20" s="1"/>
  <c r="BD20" s="1"/>
  <c r="AY125"/>
  <c r="M125"/>
  <c r="M128" s="1"/>
  <c r="J125"/>
  <c r="L82"/>
  <c r="L100" s="1"/>
  <c r="AY128"/>
  <c r="AW125"/>
  <c r="AW128" s="1"/>
  <c r="L55"/>
  <c r="L70" s="1"/>
  <c r="L12"/>
  <c r="AH18"/>
  <c r="AJ18" s="1"/>
  <c r="AL18" s="1"/>
  <c r="AN18" s="1"/>
  <c r="AP18" s="1"/>
  <c r="AR18" s="1"/>
  <c r="AT18" s="1"/>
  <c r="AV18" s="1"/>
  <c r="AX18" s="1"/>
  <c r="AZ18" s="1"/>
  <c r="BB18" s="1"/>
  <c r="BD18" s="1"/>
  <c r="AM128"/>
  <c r="AH97"/>
  <c r="AJ97" s="1"/>
  <c r="AL97" s="1"/>
  <c r="AN97" s="1"/>
  <c r="AP97" s="1"/>
  <c r="AR97" s="1"/>
  <c r="AT97" s="1"/>
  <c r="AV97" s="1"/>
  <c r="AX97" s="1"/>
  <c r="AZ97" s="1"/>
  <c r="BB97" s="1"/>
  <c r="BD97" s="1"/>
  <c r="L39"/>
  <c r="L42" s="1"/>
  <c r="AH120"/>
  <c r="AJ120" s="1"/>
  <c r="AL120" s="1"/>
  <c r="AN120" s="1"/>
  <c r="AP120" s="1"/>
  <c r="AR120" s="1"/>
  <c r="AT120" s="1"/>
  <c r="AV120" s="1"/>
  <c r="AX120" s="1"/>
  <c r="AZ120" s="1"/>
  <c r="BB120" s="1"/>
  <c r="BD120" s="1"/>
  <c r="AH49"/>
  <c r="AJ49" s="1"/>
  <c r="AL49" s="1"/>
  <c r="AN49" s="1"/>
  <c r="AP49" s="1"/>
  <c r="AR49" s="1"/>
  <c r="AT49" s="1"/>
  <c r="AV49" s="1"/>
  <c r="AX49" s="1"/>
  <c r="AZ49" s="1"/>
  <c r="BB49" s="1"/>
  <c r="BD49" s="1"/>
  <c r="L24"/>
  <c r="L29" s="1"/>
  <c r="L21" l="1"/>
  <c r="L76" s="1"/>
  <c r="K19" i="14"/>
  <c r="K46" i="13"/>
  <c r="K44"/>
  <c r="K10"/>
  <c r="BF51" i="5"/>
  <c r="J45" i="15" s="1"/>
  <c r="K45" s="1"/>
  <c r="BF33" i="5"/>
  <c r="J27" i="15" s="1"/>
  <c r="K27" s="1"/>
  <c r="G18" i="13" s="1"/>
  <c r="BF34" i="5"/>
  <c r="J28" i="15" s="1"/>
  <c r="K28" s="1"/>
  <c r="G19" i="13" s="1"/>
  <c r="BF60" i="5"/>
  <c r="J54" i="15" s="1"/>
  <c r="K54" s="1"/>
  <c r="G41" i="13" s="1"/>
  <c r="BF50" i="5"/>
  <c r="J44" i="15" s="1"/>
  <c r="K44" s="1"/>
  <c r="O22" i="13" s="1"/>
  <c r="O28" s="1"/>
  <c r="AK128" i="5"/>
  <c r="BF58"/>
  <c r="J52" i="15" s="1"/>
  <c r="K52" s="1"/>
  <c r="G39" i="13" s="1"/>
  <c r="BF28" i="5"/>
  <c r="BF121"/>
  <c r="J113" i="15" s="1"/>
  <c r="K113" s="1"/>
  <c r="G37" i="14" s="1"/>
  <c r="BF41" i="5"/>
  <c r="J35" i="15" s="1"/>
  <c r="K35" s="1"/>
  <c r="G23" i="13" s="1"/>
  <c r="BF47" i="5"/>
  <c r="J41" i="15" s="1"/>
  <c r="K41" s="1"/>
  <c r="R22" i="13" s="1"/>
  <c r="BF69" i="5"/>
  <c r="J63" i="15" s="1"/>
  <c r="K63" s="1"/>
  <c r="G50" i="13" s="1"/>
  <c r="BF88" i="5"/>
  <c r="J81" i="15" s="1"/>
  <c r="K81" s="1"/>
  <c r="G14" i="14" s="1"/>
  <c r="BF49" i="5"/>
  <c r="J43" i="15" s="1"/>
  <c r="K43" s="1"/>
  <c r="Q22" i="13" s="1"/>
  <c r="BF120" i="5"/>
  <c r="J112" i="15" s="1"/>
  <c r="K112" s="1"/>
  <c r="G36" i="14" s="1"/>
  <c r="BF97" i="5"/>
  <c r="J90" i="15" s="1"/>
  <c r="K90" s="1"/>
  <c r="G23" i="14" s="1"/>
  <c r="BF90" i="5"/>
  <c r="BF46"/>
  <c r="J40" i="15" s="1"/>
  <c r="K40" s="1"/>
  <c r="P22" i="13" s="1"/>
  <c r="BF66" i="5"/>
  <c r="J60" i="15" s="1"/>
  <c r="K60" s="1"/>
  <c r="G47" i="13" s="1"/>
  <c r="BF27" i="5"/>
  <c r="J22" i="15" s="1"/>
  <c r="K22" s="1"/>
  <c r="G16" i="13" s="1"/>
  <c r="BF40" i="5"/>
  <c r="J34" i="15" s="1"/>
  <c r="K34" s="1"/>
  <c r="G22" i="13" s="1"/>
  <c r="BF89" i="5"/>
  <c r="J82" i="15" s="1"/>
  <c r="K82" s="1"/>
  <c r="G15" i="14" s="1"/>
  <c r="BF19" i="5"/>
  <c r="BF56"/>
  <c r="J50" i="15" s="1"/>
  <c r="K50" s="1"/>
  <c r="G37" i="13" s="1"/>
  <c r="BF57" i="5"/>
  <c r="J51" i="15" s="1"/>
  <c r="K51" s="1"/>
  <c r="G38" i="13" s="1"/>
  <c r="BF61" i="5"/>
  <c r="J55" i="15" s="1"/>
  <c r="K55" s="1"/>
  <c r="G42" i="13" s="1"/>
  <c r="BF114" i="5"/>
  <c r="J106" i="15" s="1"/>
  <c r="K106" s="1"/>
  <c r="G30" i="14" s="1"/>
  <c r="BF122" i="5"/>
  <c r="J114" i="15" s="1"/>
  <c r="K114" s="1"/>
  <c r="G38" i="14" s="1"/>
  <c r="BF118" i="5"/>
  <c r="J110" i="15" s="1"/>
  <c r="K110" s="1"/>
  <c r="G34" i="14" s="1"/>
  <c r="K34" s="1"/>
  <c r="BF117" i="5"/>
  <c r="J109" i="15" s="1"/>
  <c r="K109" s="1"/>
  <c r="G33" i="14" s="1"/>
  <c r="BF48" i="5"/>
  <c r="J42" i="15" s="1"/>
  <c r="K42" s="1"/>
  <c r="S22" i="13" s="1"/>
  <c r="Q34"/>
  <c r="K34" s="1"/>
  <c r="Q30"/>
  <c r="K30" s="1"/>
  <c r="Q33"/>
  <c r="K33" s="1"/>
  <c r="Q26"/>
  <c r="K26" s="1"/>
  <c r="Q31"/>
  <c r="K31" s="1"/>
  <c r="Q25"/>
  <c r="K25" s="1"/>
  <c r="Q29"/>
  <c r="K29" s="1"/>
  <c r="Q32"/>
  <c r="K32" s="1"/>
  <c r="Q35"/>
  <c r="K35" s="1"/>
  <c r="Q24"/>
  <c r="Q28"/>
  <c r="K28" s="1"/>
  <c r="Q27"/>
  <c r="K27" s="1"/>
  <c r="N39" i="5"/>
  <c r="N42" s="1"/>
  <c r="BF20"/>
  <c r="BF92"/>
  <c r="J85" i="15" s="1"/>
  <c r="K85" s="1"/>
  <c r="G18" i="14" s="1"/>
  <c r="BF94" i="5"/>
  <c r="J87" i="15" s="1"/>
  <c r="K87" s="1"/>
  <c r="G20" i="14" s="1"/>
  <c r="N113" i="5"/>
  <c r="N123" s="1"/>
  <c r="R31" i="13"/>
  <c r="R24"/>
  <c r="R29"/>
  <c r="R28"/>
  <c r="R27"/>
  <c r="R33"/>
  <c r="R30"/>
  <c r="R34"/>
  <c r="R35"/>
  <c r="R32"/>
  <c r="R26"/>
  <c r="R25"/>
  <c r="N45" i="5"/>
  <c r="N52" s="1"/>
  <c r="BF96"/>
  <c r="J89" i="15" s="1"/>
  <c r="K89" s="1"/>
  <c r="G22" i="14" s="1"/>
  <c r="BF62" i="5"/>
  <c r="J56" i="15" s="1"/>
  <c r="K56" s="1"/>
  <c r="G43" i="13" s="1"/>
  <c r="BF86" i="5"/>
  <c r="BF115"/>
  <c r="J107" i="15" s="1"/>
  <c r="K107" s="1"/>
  <c r="G31" i="14" s="1"/>
  <c r="N109" i="5"/>
  <c r="N110" s="1"/>
  <c r="N24"/>
  <c r="N29" s="1"/>
  <c r="N12"/>
  <c r="J128"/>
  <c r="BF18"/>
  <c r="N55"/>
  <c r="N70" s="1"/>
  <c r="N82"/>
  <c r="N100" s="1"/>
  <c r="N73"/>
  <c r="N74" s="1"/>
  <c r="P31" i="13"/>
  <c r="P30"/>
  <c r="P29"/>
  <c r="P34"/>
  <c r="P28"/>
  <c r="P33"/>
  <c r="P24"/>
  <c r="P32"/>
  <c r="P27"/>
  <c r="P26"/>
  <c r="P25"/>
  <c r="P35"/>
  <c r="BF104" i="5"/>
  <c r="J96" i="15" s="1"/>
  <c r="K96" s="1"/>
  <c r="G26" i="14" s="1"/>
  <c r="BF59" i="5"/>
  <c r="J53" i="15" s="1"/>
  <c r="K53" s="1"/>
  <c r="G40" i="13" s="1"/>
  <c r="N103" i="5"/>
  <c r="N106" s="1"/>
  <c r="BF95"/>
  <c r="J88" i="15" s="1"/>
  <c r="K88" s="1"/>
  <c r="G21" i="14" s="1"/>
  <c r="BF83" i="5"/>
  <c r="J77" i="15" s="1"/>
  <c r="K77" s="1"/>
  <c r="G10" i="14" s="1"/>
  <c r="BF26" i="5"/>
  <c r="J21" i="15" s="1"/>
  <c r="K21" s="1"/>
  <c r="G15" i="13" s="1"/>
  <c r="BF98" i="5"/>
  <c r="J91" i="15" s="1"/>
  <c r="K91" s="1"/>
  <c r="G24" i="14" s="1"/>
  <c r="BF105" i="5"/>
  <c r="J97" i="15" s="1"/>
  <c r="K97" s="1"/>
  <c r="G27" i="14" s="1"/>
  <c r="BF35" i="5"/>
  <c r="J29" i="15" s="1"/>
  <c r="K29" s="1"/>
  <c r="G20" i="13" s="1"/>
  <c r="N32" i="5"/>
  <c r="N36" s="1"/>
  <c r="BF85"/>
  <c r="J79" i="15" s="1"/>
  <c r="K79" s="1"/>
  <c r="G12" i="14" s="1"/>
  <c r="BF64" i="5"/>
  <c r="J58" i="15" s="1"/>
  <c r="K58" s="1"/>
  <c r="G45" i="13" s="1"/>
  <c r="BF14" i="5"/>
  <c r="BF17"/>
  <c r="BF87"/>
  <c r="J80" i="15" s="1"/>
  <c r="K80" s="1"/>
  <c r="G13" i="14" s="1"/>
  <c r="BF99" i="5"/>
  <c r="J83" i="15" s="1"/>
  <c r="K83" s="1"/>
  <c r="G16" i="14" s="1"/>
  <c r="BF67" i="5"/>
  <c r="J61" i="15" s="1"/>
  <c r="K61" s="1"/>
  <c r="G48" i="13" s="1"/>
  <c r="BF16" i="5"/>
  <c r="BF25"/>
  <c r="J20" i="15" s="1"/>
  <c r="K20" s="1"/>
  <c r="G14" i="13" s="1"/>
  <c r="BF119" i="5"/>
  <c r="J111" i="15" s="1"/>
  <c r="K111" s="1"/>
  <c r="G35" i="14" s="1"/>
  <c r="O30" i="13"/>
  <c r="O24"/>
  <c r="O33"/>
  <c r="O26"/>
  <c r="J15" i="15"/>
  <c r="K15" s="1"/>
  <c r="G12" i="13" s="1"/>
  <c r="AI128" i="5"/>
  <c r="BF15"/>
  <c r="BF84"/>
  <c r="J78" i="15" s="1"/>
  <c r="K78" s="1"/>
  <c r="G11" i="14" s="1"/>
  <c r="BF116" i="5"/>
  <c r="J108" i="15" s="1"/>
  <c r="K108" s="1"/>
  <c r="G32" i="14" s="1"/>
  <c r="BF68" i="5"/>
  <c r="J62" i="15" s="1"/>
  <c r="K62" s="1"/>
  <c r="G49" i="13" s="1"/>
  <c r="BF91" i="5"/>
  <c r="J84" i="15" s="1"/>
  <c r="K84" s="1"/>
  <c r="G17" i="14" s="1"/>
  <c r="O35" i="13" l="1"/>
  <c r="O29"/>
  <c r="O36" s="1"/>
  <c r="O31"/>
  <c r="O25"/>
  <c r="O34"/>
  <c r="O27"/>
  <c r="O32"/>
  <c r="N76" i="5"/>
  <c r="N21"/>
  <c r="K49" i="13"/>
  <c r="K11" i="14"/>
  <c r="K17"/>
  <c r="K32"/>
  <c r="K12" i="13"/>
  <c r="K14"/>
  <c r="K48"/>
  <c r="K13" i="14"/>
  <c r="K12"/>
  <c r="K27"/>
  <c r="K15" i="13"/>
  <c r="K21" i="14"/>
  <c r="K26"/>
  <c r="K22"/>
  <c r="K18"/>
  <c r="K30"/>
  <c r="K38" i="13"/>
  <c r="K22"/>
  <c r="K47"/>
  <c r="K36" i="14"/>
  <c r="K14"/>
  <c r="K37"/>
  <c r="K39" i="13"/>
  <c r="K41"/>
  <c r="K18"/>
  <c r="K35" i="14"/>
  <c r="K16"/>
  <c r="K45" i="13"/>
  <c r="K20"/>
  <c r="K24" i="14"/>
  <c r="K10"/>
  <c r="K40" i="13"/>
  <c r="K31" i="14"/>
  <c r="K43" i="13"/>
  <c r="K20" i="14"/>
  <c r="K33"/>
  <c r="K38"/>
  <c r="K42" i="13"/>
  <c r="K37"/>
  <c r="K15" i="14"/>
  <c r="K16" i="13"/>
  <c r="K23" i="14"/>
  <c r="K50" i="13"/>
  <c r="K23"/>
  <c r="K19"/>
  <c r="S27"/>
  <c r="S25"/>
  <c r="S30"/>
  <c r="S24"/>
  <c r="S34"/>
  <c r="S32"/>
  <c r="S28"/>
  <c r="S26"/>
  <c r="S33"/>
  <c r="S29"/>
  <c r="S35"/>
  <c r="S31"/>
  <c r="P32" i="5"/>
  <c r="P36" s="1"/>
  <c r="P103"/>
  <c r="P106" s="1"/>
  <c r="P73"/>
  <c r="P74" s="1"/>
  <c r="P55"/>
  <c r="P70" s="1"/>
  <c r="P12"/>
  <c r="L125"/>
  <c r="L128" s="1"/>
  <c r="P45"/>
  <c r="P52" s="1"/>
  <c r="R36" i="13"/>
  <c r="Q36"/>
  <c r="K24"/>
  <c r="J14" i="15"/>
  <c r="K14" s="1"/>
  <c r="G11" i="13" s="1"/>
  <c r="P36"/>
  <c r="P82" i="5"/>
  <c r="P100" s="1"/>
  <c r="P24"/>
  <c r="P29" s="1"/>
  <c r="P109"/>
  <c r="P110" s="1"/>
  <c r="P113"/>
  <c r="P123" s="1"/>
  <c r="P39"/>
  <c r="P42" s="1"/>
  <c r="P76" l="1"/>
  <c r="P21"/>
  <c r="K11" i="13"/>
  <c r="S36"/>
  <c r="N125" i="5"/>
  <c r="R109"/>
  <c r="R110" s="1"/>
  <c r="R82"/>
  <c r="R100" s="1"/>
  <c r="R39"/>
  <c r="R42" s="1"/>
  <c r="R113"/>
  <c r="R123" s="1"/>
  <c r="R24"/>
  <c r="R29" s="1"/>
  <c r="R12"/>
  <c r="R73"/>
  <c r="R74" s="1"/>
  <c r="R103"/>
  <c r="R106" s="1"/>
  <c r="R45"/>
  <c r="R52" s="1"/>
  <c r="R55"/>
  <c r="R70" s="1"/>
  <c r="R32"/>
  <c r="R36" s="1"/>
  <c r="R76" l="1"/>
  <c r="R21"/>
  <c r="N128"/>
  <c r="P125"/>
  <c r="T32"/>
  <c r="T36" s="1"/>
  <c r="T12"/>
  <c r="T24"/>
  <c r="T29" s="1"/>
  <c r="T39"/>
  <c r="T42" s="1"/>
  <c r="T109"/>
  <c r="T110" s="1"/>
  <c r="T55"/>
  <c r="T70" s="1"/>
  <c r="T45"/>
  <c r="T52" s="1"/>
  <c r="T103"/>
  <c r="T106" s="1"/>
  <c r="T73"/>
  <c r="T74" s="1"/>
  <c r="T113"/>
  <c r="T123" s="1"/>
  <c r="T82"/>
  <c r="T100" s="1"/>
  <c r="T76" l="1"/>
  <c r="T21"/>
  <c r="P128"/>
  <c r="R125"/>
  <c r="R128"/>
  <c r="V82"/>
  <c r="V100" s="1"/>
  <c r="V73"/>
  <c r="V74" s="1"/>
  <c r="V103"/>
  <c r="V106" s="1"/>
  <c r="V45"/>
  <c r="V52" s="1"/>
  <c r="V55"/>
  <c r="V70" s="1"/>
  <c r="V109"/>
  <c r="V110" s="1"/>
  <c r="V39"/>
  <c r="V42" s="1"/>
  <c r="V12"/>
  <c r="V113"/>
  <c r="V123" s="1"/>
  <c r="V24"/>
  <c r="V29" s="1"/>
  <c r="V32"/>
  <c r="V36" s="1"/>
  <c r="V21" l="1"/>
  <c r="V76" s="1"/>
  <c r="T125"/>
  <c r="X24"/>
  <c r="X29" s="1"/>
  <c r="X113"/>
  <c r="X123" s="1"/>
  <c r="X32"/>
  <c r="X36" s="1"/>
  <c r="X12"/>
  <c r="X103"/>
  <c r="X106" s="1"/>
  <c r="X82"/>
  <c r="X100" s="1"/>
  <c r="X39"/>
  <c r="X42" s="1"/>
  <c r="X109"/>
  <c r="X110" s="1"/>
  <c r="X55"/>
  <c r="X70" s="1"/>
  <c r="X45"/>
  <c r="X52" s="1"/>
  <c r="X73"/>
  <c r="X74" s="1"/>
  <c r="X21" l="1"/>
  <c r="X76" s="1"/>
  <c r="T128"/>
  <c r="Z73"/>
  <c r="Z74" s="1"/>
  <c r="Z45"/>
  <c r="Z52" s="1"/>
  <c r="V125"/>
  <c r="V128" s="1"/>
  <c r="Z55"/>
  <c r="Z70" s="1"/>
  <c r="Z109"/>
  <c r="Z110" s="1"/>
  <c r="Z39"/>
  <c r="Z42" s="1"/>
  <c r="Z82"/>
  <c r="Z100" s="1"/>
  <c r="Z103"/>
  <c r="Z106" s="1"/>
  <c r="Z12"/>
  <c r="Z32"/>
  <c r="Z36" s="1"/>
  <c r="Z113"/>
  <c r="Z123" s="1"/>
  <c r="X125"/>
  <c r="Z24"/>
  <c r="Z29" s="1"/>
  <c r="Z21" l="1"/>
  <c r="Z76" s="1"/>
  <c r="AB24"/>
  <c r="AB29" s="1"/>
  <c r="AB82"/>
  <c r="AB100" s="1"/>
  <c r="AB113"/>
  <c r="AB123" s="1"/>
  <c r="X128"/>
  <c r="AB103"/>
  <c r="AB106" s="1"/>
  <c r="AB39"/>
  <c r="AB42" s="1"/>
  <c r="AB109"/>
  <c r="AB110" s="1"/>
  <c r="AB45"/>
  <c r="AB52" s="1"/>
  <c r="AB73"/>
  <c r="AB74" s="1"/>
  <c r="AB32"/>
  <c r="AB36" s="1"/>
  <c r="AB12"/>
  <c r="AB55"/>
  <c r="AB70" s="1"/>
  <c r="AB21" l="1"/>
  <c r="AB76" s="1"/>
  <c r="Z125"/>
  <c r="AD32"/>
  <c r="AD36" s="1"/>
  <c r="AD109"/>
  <c r="AD110" s="1"/>
  <c r="AD39"/>
  <c r="AD42" s="1"/>
  <c r="AD103"/>
  <c r="AD106" s="1"/>
  <c r="AD12"/>
  <c r="AD45"/>
  <c r="AD52" s="1"/>
  <c r="AD82"/>
  <c r="AD100" s="1"/>
  <c r="Z128"/>
  <c r="AD55"/>
  <c r="AD70" s="1"/>
  <c r="AD73"/>
  <c r="AD74" s="1"/>
  <c r="AD113"/>
  <c r="AD123" s="1"/>
  <c r="AD24"/>
  <c r="AD29" s="1"/>
  <c r="AD76" l="1"/>
  <c r="AD21"/>
  <c r="AB128"/>
  <c r="AB125"/>
  <c r="AF73"/>
  <c r="AF74" s="1"/>
  <c r="AF55"/>
  <c r="AF70" s="1"/>
  <c r="AF82"/>
  <c r="AF100" s="1"/>
  <c r="AF39"/>
  <c r="AF42" s="1"/>
  <c r="AF24"/>
  <c r="AF29" s="1"/>
  <c r="AF113"/>
  <c r="AF123" s="1"/>
  <c r="AF45"/>
  <c r="AF52" s="1"/>
  <c r="AF12"/>
  <c r="AF103"/>
  <c r="AF106" s="1"/>
  <c r="AF109"/>
  <c r="AF110" s="1"/>
  <c r="AF32"/>
  <c r="AF36" s="1"/>
  <c r="AF76" l="1"/>
  <c r="AF21"/>
  <c r="AD125"/>
  <c r="AD128" s="1"/>
  <c r="AH32"/>
  <c r="AH36" s="1"/>
  <c r="AH12"/>
  <c r="AH24"/>
  <c r="AH29" s="1"/>
  <c r="AH39"/>
  <c r="AH42" s="1"/>
  <c r="AH82"/>
  <c r="AH100" s="1"/>
  <c r="AH73"/>
  <c r="AH74" s="1"/>
  <c r="AH109"/>
  <c r="AH110" s="1"/>
  <c r="AH103"/>
  <c r="AH106" s="1"/>
  <c r="AH45"/>
  <c r="AH52" s="1"/>
  <c r="AH113"/>
  <c r="AH123" s="1"/>
  <c r="AH55"/>
  <c r="AH70" s="1"/>
  <c r="AH21" l="1"/>
  <c r="AH76" s="1"/>
  <c r="AF125"/>
  <c r="AJ55"/>
  <c r="AJ70" s="1"/>
  <c r="AJ45"/>
  <c r="AJ52" s="1"/>
  <c r="AJ103"/>
  <c r="AJ106" s="1"/>
  <c r="AJ73"/>
  <c r="AJ74" s="1"/>
  <c r="AF128"/>
  <c r="AJ113"/>
  <c r="AJ123" s="1"/>
  <c r="AJ109"/>
  <c r="AJ110" s="1"/>
  <c r="AJ82"/>
  <c r="AJ100" s="1"/>
  <c r="AJ39"/>
  <c r="AJ42" s="1"/>
  <c r="AJ24"/>
  <c r="AJ29" s="1"/>
  <c r="AJ12"/>
  <c r="AJ32"/>
  <c r="AJ36" s="1"/>
  <c r="AJ76" l="1"/>
  <c r="AJ21"/>
  <c r="AL32"/>
  <c r="AL36" s="1"/>
  <c r="AL12"/>
  <c r="AL24"/>
  <c r="AL29" s="1"/>
  <c r="AL39"/>
  <c r="AL42" s="1"/>
  <c r="AL82"/>
  <c r="AL100" s="1"/>
  <c r="AL103"/>
  <c r="AL106" s="1"/>
  <c r="AL109"/>
  <c r="AL110" s="1"/>
  <c r="AL113"/>
  <c r="AL123" s="1"/>
  <c r="AL73"/>
  <c r="AL74" s="1"/>
  <c r="AH125"/>
  <c r="AH128" s="1"/>
  <c r="AL45"/>
  <c r="AL52" s="1"/>
  <c r="AL55"/>
  <c r="AL70" s="1"/>
  <c r="AL76" l="1"/>
  <c r="AL21"/>
  <c r="AJ125"/>
  <c r="AJ128" s="1"/>
  <c r="AN113"/>
  <c r="AN123" s="1"/>
  <c r="AN109"/>
  <c r="AN110" s="1"/>
  <c r="AN103"/>
  <c r="AN106" s="1"/>
  <c r="AN39"/>
  <c r="AN42" s="1"/>
  <c r="AN55"/>
  <c r="AN70" s="1"/>
  <c r="AN45"/>
  <c r="AN52" s="1"/>
  <c r="AN73"/>
  <c r="AN74" s="1"/>
  <c r="AN82"/>
  <c r="AN100" s="1"/>
  <c r="AN24"/>
  <c r="AN29" s="1"/>
  <c r="AN12"/>
  <c r="AN32"/>
  <c r="AN36" s="1"/>
  <c r="AN21" l="1"/>
  <c r="AN76" s="1"/>
  <c r="AL125"/>
  <c r="AL128" s="1"/>
  <c r="AP12"/>
  <c r="AP24"/>
  <c r="AP29" s="1"/>
  <c r="AP82"/>
  <c r="AP100" s="1"/>
  <c r="AP39"/>
  <c r="AP42" s="1"/>
  <c r="AP32"/>
  <c r="AP36" s="1"/>
  <c r="AP73"/>
  <c r="AP74" s="1"/>
  <c r="AP45"/>
  <c r="AP52" s="1"/>
  <c r="AP55"/>
  <c r="AP70" s="1"/>
  <c r="AP103"/>
  <c r="AP106" s="1"/>
  <c r="AP109"/>
  <c r="AP110" s="1"/>
  <c r="AP113"/>
  <c r="AP123" s="1"/>
  <c r="AP21" l="1"/>
  <c r="AP76" s="1"/>
  <c r="AN125"/>
  <c r="AN128"/>
  <c r="AR109"/>
  <c r="AR110" s="1"/>
  <c r="AR103"/>
  <c r="AR106" s="1"/>
  <c r="AR32"/>
  <c r="AR36" s="1"/>
  <c r="AR39"/>
  <c r="AR42" s="1"/>
  <c r="AR82"/>
  <c r="AR100" s="1"/>
  <c r="AR12"/>
  <c r="AR113"/>
  <c r="AR123" s="1"/>
  <c r="AR55"/>
  <c r="AR70" s="1"/>
  <c r="AR45"/>
  <c r="AR52" s="1"/>
  <c r="AR73"/>
  <c r="AR74" s="1"/>
  <c r="AR24"/>
  <c r="AR29" s="1"/>
  <c r="AR76" l="1"/>
  <c r="AR21"/>
  <c r="AP125"/>
  <c r="AT24"/>
  <c r="AT29" s="1"/>
  <c r="AP128"/>
  <c r="AT73"/>
  <c r="AT74" s="1"/>
  <c r="AT12"/>
  <c r="AT82"/>
  <c r="AT100" s="1"/>
  <c r="AT32"/>
  <c r="AT36" s="1"/>
  <c r="AT103"/>
  <c r="AT106" s="1"/>
  <c r="AT45"/>
  <c r="AT52" s="1"/>
  <c r="AT55"/>
  <c r="AT70" s="1"/>
  <c r="AT113"/>
  <c r="AT123" s="1"/>
  <c r="AT39"/>
  <c r="AT42" s="1"/>
  <c r="AT109"/>
  <c r="AT110" s="1"/>
  <c r="AR125"/>
  <c r="AT76" l="1"/>
  <c r="AT21"/>
  <c r="AV45"/>
  <c r="AV52" s="1"/>
  <c r="AV103"/>
  <c r="AV106" s="1"/>
  <c r="AV113"/>
  <c r="AV123" s="1"/>
  <c r="AR128"/>
  <c r="AV109"/>
  <c r="AV110" s="1"/>
  <c r="AV39"/>
  <c r="AV42" s="1"/>
  <c r="AV55"/>
  <c r="AV70" s="1"/>
  <c r="AV32"/>
  <c r="AV36" s="1"/>
  <c r="AV82"/>
  <c r="AV100" s="1"/>
  <c r="AV12"/>
  <c r="AV73"/>
  <c r="AV74" s="1"/>
  <c r="AV24"/>
  <c r="AV29" s="1"/>
  <c r="AV76" l="1"/>
  <c r="AV21"/>
  <c r="AX12"/>
  <c r="AX55"/>
  <c r="AX70" s="1"/>
  <c r="AX109"/>
  <c r="AX110" s="1"/>
  <c r="AX113"/>
  <c r="AX123" s="1"/>
  <c r="AX24"/>
  <c r="AX29" s="1"/>
  <c r="AX73"/>
  <c r="AX74" s="1"/>
  <c r="AX82"/>
  <c r="AX100" s="1"/>
  <c r="AX32"/>
  <c r="AX36" s="1"/>
  <c r="AX39"/>
  <c r="AX42" s="1"/>
  <c r="AT125"/>
  <c r="AT128" s="1"/>
  <c r="AX103"/>
  <c r="AX106" s="1"/>
  <c r="AX45"/>
  <c r="AX52" s="1"/>
  <c r="AX21" l="1"/>
  <c r="AX76" s="1"/>
  <c r="AZ45"/>
  <c r="AZ52" s="1"/>
  <c r="AV125"/>
  <c r="AV128" s="1"/>
  <c r="AZ73"/>
  <c r="AZ74" s="1"/>
  <c r="AZ24"/>
  <c r="AZ29" s="1"/>
  <c r="AZ109"/>
  <c r="AZ110" s="1"/>
  <c r="AZ55"/>
  <c r="AZ70" s="1"/>
  <c r="AZ103"/>
  <c r="AZ106" s="1"/>
  <c r="AZ39"/>
  <c r="AZ42" s="1"/>
  <c r="AZ32"/>
  <c r="AZ36" s="1"/>
  <c r="AZ82"/>
  <c r="AZ100" s="1"/>
  <c r="AZ113"/>
  <c r="AZ123" s="1"/>
  <c r="AZ12"/>
  <c r="AZ76" l="1"/>
  <c r="AZ21"/>
  <c r="AX125"/>
  <c r="BB12"/>
  <c r="BB82"/>
  <c r="BB100" s="1"/>
  <c r="BB103"/>
  <c r="BB106" s="1"/>
  <c r="AX128"/>
  <c r="BB73"/>
  <c r="BB74" s="1"/>
  <c r="BB113"/>
  <c r="BB123" s="1"/>
  <c r="BB32"/>
  <c r="BB36" s="1"/>
  <c r="BB39"/>
  <c r="BB42" s="1"/>
  <c r="BB55"/>
  <c r="BB70" s="1"/>
  <c r="BB109"/>
  <c r="BB110" s="1"/>
  <c r="BB24"/>
  <c r="BB29" s="1"/>
  <c r="BB45"/>
  <c r="BB52" s="1"/>
  <c r="BB76" l="1"/>
  <c r="BB21"/>
  <c r="AZ125"/>
  <c r="AZ128" s="1"/>
  <c r="BD24"/>
  <c r="BD29" s="1"/>
  <c r="BD39"/>
  <c r="BD42" s="1"/>
  <c r="BD32"/>
  <c r="BD45"/>
  <c r="BD52" s="1"/>
  <c r="BD109"/>
  <c r="BD110" s="1"/>
  <c r="BD55"/>
  <c r="BD70" s="1"/>
  <c r="BD113"/>
  <c r="BD73"/>
  <c r="BD74" s="1"/>
  <c r="BD103"/>
  <c r="BD106" s="1"/>
  <c r="BD82"/>
  <c r="BD100" s="1"/>
  <c r="BD12"/>
  <c r="BF55" l="1"/>
  <c r="BF32"/>
  <c r="BD36"/>
  <c r="BF24"/>
  <c r="BD21"/>
  <c r="BD76" s="1"/>
  <c r="BF113"/>
  <c r="BD123"/>
  <c r="BB125"/>
  <c r="BB128" s="1"/>
  <c r="J105" i="15"/>
  <c r="BF123" i="5"/>
  <c r="J49" i="15"/>
  <c r="BF70" i="5"/>
  <c r="BF45"/>
  <c r="BF12"/>
  <c r="BF82"/>
  <c r="BF103"/>
  <c r="BF73"/>
  <c r="J26" i="15"/>
  <c r="BF36" i="5"/>
  <c r="BF109"/>
  <c r="BF39"/>
  <c r="BF29"/>
  <c r="J19" i="15"/>
  <c r="BF110" i="5" l="1"/>
  <c r="J101" i="15"/>
  <c r="J30"/>
  <c r="K26"/>
  <c r="BF106" i="5"/>
  <c r="J95" i="15"/>
  <c r="BD125" i="5"/>
  <c r="BD128" s="1"/>
  <c r="J12" i="15"/>
  <c r="BF21" i="5"/>
  <c r="J23" i="15"/>
  <c r="K19"/>
  <c r="BF42" i="5"/>
  <c r="J33" i="15"/>
  <c r="BF74" i="5"/>
  <c r="J67" i="15"/>
  <c r="J76"/>
  <c r="BF100" i="5"/>
  <c r="BF125"/>
  <c r="J39" i="15"/>
  <c r="BF52" i="5"/>
  <c r="J64" i="15"/>
  <c r="K49"/>
  <c r="K105"/>
  <c r="J115"/>
  <c r="BF76" i="5" l="1"/>
  <c r="BF128" s="1"/>
  <c r="G29" i="14"/>
  <c r="K115" i="15"/>
  <c r="K39"/>
  <c r="J46"/>
  <c r="K67"/>
  <c r="J68"/>
  <c r="K33"/>
  <c r="J36"/>
  <c r="K23"/>
  <c r="G13" i="13"/>
  <c r="G36"/>
  <c r="K64" i="15"/>
  <c r="K76"/>
  <c r="J92"/>
  <c r="K12"/>
  <c r="J16"/>
  <c r="J98"/>
  <c r="K95"/>
  <c r="G17" i="13"/>
  <c r="K30" i="15"/>
  <c r="K101"/>
  <c r="J102"/>
  <c r="K36" i="13" l="1"/>
  <c r="K13"/>
  <c r="K29" i="14"/>
  <c r="K17" i="13"/>
  <c r="J70" i="15"/>
  <c r="J117"/>
  <c r="G28" i="14"/>
  <c r="K102" i="15"/>
  <c r="G25" i="14"/>
  <c r="K98" i="15"/>
  <c r="J120"/>
  <c r="K16"/>
  <c r="G9" i="13"/>
  <c r="K9" s="1"/>
  <c r="G9" i="14"/>
  <c r="K9" s="1"/>
  <c r="K92" i="15"/>
  <c r="G21" i="13"/>
  <c r="K36" i="15"/>
  <c r="G51" i="13"/>
  <c r="K68" i="15"/>
  <c r="K46"/>
  <c r="N22" i="13"/>
  <c r="K117" i="15" l="1"/>
  <c r="K51" i="13"/>
  <c r="K21"/>
  <c r="K52" s="1"/>
  <c r="K28" i="14"/>
  <c r="K25"/>
  <c r="N26" i="13"/>
  <c r="G26" s="1"/>
  <c r="N34"/>
  <c r="G34" s="1"/>
  <c r="N27"/>
  <c r="G27" s="1"/>
  <c r="N25"/>
  <c r="G25" s="1"/>
  <c r="N28"/>
  <c r="G28" s="1"/>
  <c r="N35"/>
  <c r="G35" s="1"/>
  <c r="N31"/>
  <c r="G31" s="1"/>
  <c r="N30"/>
  <c r="G30" s="1"/>
  <c r="N32"/>
  <c r="G32" s="1"/>
  <c r="N33"/>
  <c r="G33" s="1"/>
  <c r="N29"/>
  <c r="G29" s="1"/>
  <c r="N24"/>
  <c r="G39" i="14"/>
  <c r="K70" i="15"/>
  <c r="K120" s="1"/>
  <c r="K130" s="1"/>
  <c r="J130"/>
  <c r="K39" i="14" l="1"/>
  <c r="K41" s="1"/>
  <c r="N36" i="13"/>
  <c r="G24"/>
  <c r="G52" l="1"/>
  <c r="G41" i="14" s="1"/>
</calcChain>
</file>

<file path=xl/sharedStrings.xml><?xml version="1.0" encoding="utf-8"?>
<sst xmlns="http://schemas.openxmlformats.org/spreadsheetml/2006/main" count="2813" uniqueCount="226">
  <si>
    <t>Depreciation and Amortization Expense Summary</t>
  </si>
  <si>
    <t>Description</t>
  </si>
  <si>
    <t>Steam Production Plant:</t>
  </si>
  <si>
    <t>Pre-merger Pacific</t>
  </si>
  <si>
    <t>Pre-merger Utah</t>
  </si>
  <si>
    <t>Post-merger</t>
  </si>
  <si>
    <t xml:space="preserve">  Total Steam Plant</t>
  </si>
  <si>
    <t>Hydro Production Plant:</t>
  </si>
  <si>
    <t xml:space="preserve">  Total Hydro Plant</t>
  </si>
  <si>
    <t>Other Production Plant:</t>
  </si>
  <si>
    <t xml:space="preserve">  Total Other Production Plant</t>
  </si>
  <si>
    <t>Transmission Plant:</t>
  </si>
  <si>
    <t xml:space="preserve">  Total Transmission Plant</t>
  </si>
  <si>
    <t>Distribution Plant:</t>
  </si>
  <si>
    <t>California</t>
  </si>
  <si>
    <t>Oregon</t>
  </si>
  <si>
    <t>Washington</t>
  </si>
  <si>
    <t>Eastern Wyoming</t>
  </si>
  <si>
    <t>Utah</t>
  </si>
  <si>
    <t>Idaho</t>
  </si>
  <si>
    <t>Western Wyoming</t>
  </si>
  <si>
    <t xml:space="preserve">  Total Distribution Plant</t>
  </si>
  <si>
    <t>General Plant:</t>
  </si>
  <si>
    <t>General Office</t>
  </si>
  <si>
    <t>Customer Service</t>
  </si>
  <si>
    <t>Fuel Related</t>
  </si>
  <si>
    <t xml:space="preserve">  Total General Plant</t>
  </si>
  <si>
    <t>Total Depreciation Expense</t>
  </si>
  <si>
    <t>DEPRECIATION EXPENSE</t>
  </si>
  <si>
    <t>AMORTIZATION EXPENSE</t>
  </si>
  <si>
    <t>Account</t>
  </si>
  <si>
    <t>Factor</t>
  </si>
  <si>
    <t>JAM Indicator</t>
  </si>
  <si>
    <t>Expense</t>
  </si>
  <si>
    <t>403SP</t>
  </si>
  <si>
    <t>DGP</t>
  </si>
  <si>
    <t>DGU</t>
  </si>
  <si>
    <t>SG</t>
  </si>
  <si>
    <t>SSGCH</t>
  </si>
  <si>
    <t>403HP</t>
  </si>
  <si>
    <t>SG-P</t>
  </si>
  <si>
    <t>SG-U</t>
  </si>
  <si>
    <t>403OP</t>
  </si>
  <si>
    <t>SSGCT</t>
  </si>
  <si>
    <t>403TP</t>
  </si>
  <si>
    <t>CA</t>
  </si>
  <si>
    <t>OR</t>
  </si>
  <si>
    <t>WA</t>
  </si>
  <si>
    <t>WYP</t>
  </si>
  <si>
    <t>UT</t>
  </si>
  <si>
    <t>ID</t>
  </si>
  <si>
    <t>WYU</t>
  </si>
  <si>
    <t>403GP</t>
  </si>
  <si>
    <t>SO</t>
  </si>
  <si>
    <t>CN</t>
  </si>
  <si>
    <t>SE</t>
  </si>
  <si>
    <t>Function</t>
  </si>
  <si>
    <t xml:space="preserve">  Total Other Plant</t>
  </si>
  <si>
    <t>Intangible Plant:</t>
  </si>
  <si>
    <t>Mining Plant:</t>
  </si>
  <si>
    <t>Coal Mine</t>
  </si>
  <si>
    <t xml:space="preserve">  Total Mining Plant</t>
  </si>
  <si>
    <t>Hydro Relicensing</t>
  </si>
  <si>
    <t xml:space="preserve">  Total Intangible Plant</t>
  </si>
  <si>
    <t>404IP</t>
  </si>
  <si>
    <t>404HP</t>
  </si>
  <si>
    <t>404OP</t>
  </si>
  <si>
    <t>404GP</t>
  </si>
  <si>
    <t>Type</t>
  </si>
  <si>
    <t>STMP</t>
  </si>
  <si>
    <t>HYDP</t>
  </si>
  <si>
    <t>OTHP</t>
  </si>
  <si>
    <t>DSTP</t>
  </si>
  <si>
    <t>GNLP</t>
  </si>
  <si>
    <t>MNGP</t>
  </si>
  <si>
    <t>INTP</t>
  </si>
  <si>
    <t>D</t>
  </si>
  <si>
    <t>A</t>
  </si>
  <si>
    <t>Dep/Amtz Code</t>
  </si>
  <si>
    <t>Adj Code</t>
  </si>
  <si>
    <t>Adjustments</t>
  </si>
  <si>
    <t>Adjusted
EPIS Balance</t>
  </si>
  <si>
    <t>DEPRECIATION RESERVE</t>
  </si>
  <si>
    <t>AMORTIZATION RESERVE</t>
  </si>
  <si>
    <t>Adjusted
Reserve Balance</t>
  </si>
  <si>
    <t>TRNP</t>
  </si>
  <si>
    <t>Total Amortization</t>
  </si>
  <si>
    <t>Total Depreciation &amp; Amortization</t>
  </si>
  <si>
    <t>Montana</t>
  </si>
  <si>
    <t>MT</t>
  </si>
  <si>
    <t>Total Depreciation Reserve</t>
  </si>
  <si>
    <t>Total Amortization Reserve</t>
  </si>
  <si>
    <t>Total Depreciation &amp; Amortization Reserve</t>
  </si>
  <si>
    <t>Post-merger Wind</t>
  </si>
  <si>
    <t>Depreciation Expense</t>
  </si>
  <si>
    <t>Total Depreciation and Amortization</t>
  </si>
  <si>
    <t>Pollution Control Equipment</t>
  </si>
  <si>
    <t>STMPR</t>
  </si>
  <si>
    <t>STMPPC</t>
  </si>
  <si>
    <t>Geothermal - Blundell</t>
  </si>
  <si>
    <t>Klamath</t>
  </si>
  <si>
    <t>HYDPKA</t>
  </si>
  <si>
    <t>HYDPKD</t>
  </si>
  <si>
    <t xml:space="preserve"> </t>
  </si>
  <si>
    <t>TOTAL</t>
  </si>
  <si>
    <t>SITUS</t>
  </si>
  <si>
    <t>ACCOUNT</t>
  </si>
  <si>
    <t>COMPANY</t>
  </si>
  <si>
    <t>FACTOR</t>
  </si>
  <si>
    <t>FACTOR %</t>
  </si>
  <si>
    <t>ALLOCATED</t>
  </si>
  <si>
    <t>REF#</t>
  </si>
  <si>
    <t>Adjustment to Expense:</t>
  </si>
  <si>
    <t>Steam Depreciation Expense</t>
  </si>
  <si>
    <t>Hydro Depreciation Expense</t>
  </si>
  <si>
    <t>Other Depreciation Expense</t>
  </si>
  <si>
    <t>Transmission Depreciation Expense</t>
  </si>
  <si>
    <t>Distribution Depreciation Expense</t>
  </si>
  <si>
    <t>General Depreciation Expense</t>
  </si>
  <si>
    <t>6.1.2</t>
  </si>
  <si>
    <t>Description of Adjustment:</t>
  </si>
  <si>
    <t>108GP</t>
  </si>
  <si>
    <t>108HP</t>
  </si>
  <si>
    <t>108MP</t>
  </si>
  <si>
    <t>108OP</t>
  </si>
  <si>
    <t>108SP</t>
  </si>
  <si>
    <t>108TP</t>
  </si>
  <si>
    <t>111IP</t>
  </si>
  <si>
    <t>Amortization Expense</t>
  </si>
  <si>
    <t>Intangible Amortization</t>
  </si>
  <si>
    <t>Hydro Amortization</t>
  </si>
  <si>
    <t>Other Amortization</t>
  </si>
  <si>
    <t>General Amortization</t>
  </si>
  <si>
    <t>6.1.3</t>
  </si>
  <si>
    <t xml:space="preserve">Adjustment to </t>
  </si>
  <si>
    <t>Test Period</t>
  </si>
  <si>
    <t>Ref 6.1</t>
  </si>
  <si>
    <t>Ref 6.1.1</t>
  </si>
  <si>
    <t>Depreciation Reserve</t>
  </si>
  <si>
    <t>Steam Depreciation Reserve</t>
  </si>
  <si>
    <t>Hydro Depreciation Reserve</t>
  </si>
  <si>
    <t>Other Depreciation Reserve</t>
  </si>
  <si>
    <t>Transmission Depreciation Reserve</t>
  </si>
  <si>
    <t>Distribution Depreciation Reserve</t>
  </si>
  <si>
    <t>General Depreciation Reserve</t>
  </si>
  <si>
    <t>Mining Depreciation Reserve</t>
  </si>
  <si>
    <t>6.2.2</t>
  </si>
  <si>
    <t>Amortization Reserve</t>
  </si>
  <si>
    <t>Intangible Amortization Reserve</t>
  </si>
  <si>
    <t>Hydro Amortization Reserve</t>
  </si>
  <si>
    <t>111HP</t>
  </si>
  <si>
    <t>Other Amortizaton Reserve</t>
  </si>
  <si>
    <t>111OP</t>
  </si>
  <si>
    <t>General Amortization Reserve</t>
  </si>
  <si>
    <t>111GP</t>
  </si>
  <si>
    <t>6.2.3</t>
  </si>
  <si>
    <t>Depreciation and Amortization Reserve Summary</t>
  </si>
  <si>
    <t>Reserve</t>
  </si>
  <si>
    <t>Adjustment to</t>
  </si>
  <si>
    <t>Ref 6.2</t>
  </si>
  <si>
    <t>Ref 6.2.1</t>
  </si>
  <si>
    <t>Total Not Including Mining</t>
  </si>
  <si>
    <t>Ref. 6.1.3</t>
  </si>
  <si>
    <t>Ref. 6.2.3</t>
  </si>
  <si>
    <t>Adjustment to Rate Base:</t>
  </si>
  <si>
    <t>Situs</t>
  </si>
  <si>
    <t>(13 Month Average)</t>
  </si>
  <si>
    <t>SG-W</t>
  </si>
  <si>
    <t>DOTHPSG-W</t>
  </si>
  <si>
    <t>Post-merger - Wind</t>
  </si>
  <si>
    <t>Total Company Distribution Amounts</t>
  </si>
  <si>
    <t>2010 Protocol</t>
  </si>
  <si>
    <t>JAM Extract</t>
  </si>
  <si>
    <t>Existing Rate</t>
  </si>
  <si>
    <t>STMPC</t>
  </si>
  <si>
    <t>Carbon</t>
  </si>
  <si>
    <t>Utah General Rate Case - June 2015</t>
  </si>
  <si>
    <t>12 ME Jun 2013</t>
  </si>
  <si>
    <t>12 ME Jun 2015</t>
  </si>
  <si>
    <t>Rocky Mountain Power</t>
  </si>
  <si>
    <t>DOTHPDGU</t>
  </si>
  <si>
    <t>13 Month Average</t>
  </si>
  <si>
    <t>June 2013</t>
  </si>
  <si>
    <t>Condit</t>
  </si>
  <si>
    <t>St. Anthony Hydro</t>
  </si>
  <si>
    <t>Disputed Hunter 2</t>
  </si>
  <si>
    <t>Total EPIS Balances</t>
  </si>
  <si>
    <t>Klamath Depreciation &amp; Amortization Expense</t>
  </si>
  <si>
    <t>Hydro Decommissioning Depreciation Expense</t>
  </si>
  <si>
    <t>Depreciation &amp; Amortization Expense</t>
  </si>
  <si>
    <t>Other</t>
  </si>
  <si>
    <t>Misc Asset Sales</t>
  </si>
  <si>
    <t>Little Mountain</t>
  </si>
  <si>
    <t>Bridger Naughton Liquidated Damages</t>
  </si>
  <si>
    <t>New Rate</t>
  </si>
  <si>
    <t>Yes</t>
  </si>
  <si>
    <t>Depreciation Study</t>
  </si>
  <si>
    <t>Klamath Hydroelectric Settlement Agreement</t>
  </si>
  <si>
    <t>Misc Asset Sales - Remove Condit</t>
  </si>
  <si>
    <t>Misc Asset Sales - Remove St. Anthony</t>
  </si>
  <si>
    <t>Misc Asset Sales - Remove Deseret Power</t>
  </si>
  <si>
    <t>Ref. 8.11</t>
  </si>
  <si>
    <t>Ref. 8.12</t>
  </si>
  <si>
    <t>Ref. 8.13</t>
  </si>
  <si>
    <t>Ref. 6.3</t>
  </si>
  <si>
    <t>Ref. 5.3</t>
  </si>
  <si>
    <t>Ref. 8.15</t>
  </si>
  <si>
    <t>Ref. 6.1.17</t>
  </si>
  <si>
    <t>Ref. 6.2.11</t>
  </si>
  <si>
    <t>Depreciation &amp; Amortization Reserve</t>
  </si>
  <si>
    <t>13 Month Avg 
June 2015 Balance</t>
  </si>
  <si>
    <t>12 ME June 2015 Depreciation Expense</t>
  </si>
  <si>
    <t xml:space="preserve">Jun 2013 - Jun 2015 </t>
  </si>
  <si>
    <t xml:space="preserve">Total: </t>
  </si>
  <si>
    <t>Jun 2013 - Jun 2015 Depreciation &amp; Amortization Expense</t>
  </si>
  <si>
    <t>Depreciation sub-total</t>
  </si>
  <si>
    <t>WY</t>
  </si>
  <si>
    <t>Amortization sub-total</t>
  </si>
  <si>
    <t>Total Depreciation and Amortization Expense</t>
  </si>
  <si>
    <t xml:space="preserve">   Depreciation sub-total</t>
  </si>
  <si>
    <t xml:space="preserve">   Amortization sub-total</t>
  </si>
  <si>
    <t>PAGE</t>
  </si>
  <si>
    <t>6.1.1</t>
  </si>
  <si>
    <t>Total Depreciation and Amortization Reserve</t>
  </si>
  <si>
    <t>UTAH</t>
  </si>
  <si>
    <t>6.2.1</t>
  </si>
</sst>
</file>

<file path=xl/styles.xml><?xml version="1.0" encoding="utf-8"?>
<styleSheet xmlns="http://schemas.openxmlformats.org/spreadsheetml/2006/main">
  <numFmts count="13">
    <numFmt numFmtId="41" formatCode="_(* #,##0_);_(* \(#,##0\);_(* &quot;-&quot;_);_(@_)"/>
    <numFmt numFmtId="43" formatCode="_(* #,##0.00_);_(* \(#,##0.00\);_(* &quot;-&quot;??_);_(@_)"/>
    <numFmt numFmtId="164" formatCode="mmm\-dd\-yyyy"/>
    <numFmt numFmtId="165" formatCode="mmm\ yyyy"/>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0.0"/>
    <numFmt numFmtId="173" formatCode="#,##0.000;[Red]\-#,##0.000"/>
    <numFmt numFmtId="174" formatCode="mmm\ dd\,\ yyyy"/>
  </numFmts>
  <fonts count="35">
    <font>
      <sz val="10"/>
      <name val="Arial"/>
    </font>
    <font>
      <sz val="10"/>
      <color theme="1"/>
      <name val="Arial"/>
      <family val="2"/>
    </font>
    <font>
      <sz val="11"/>
      <color theme="1"/>
      <name val="Calibri"/>
      <family val="2"/>
      <scheme val="minor"/>
    </font>
    <font>
      <sz val="10"/>
      <name val="Arial"/>
      <family val="2"/>
    </font>
    <font>
      <b/>
      <sz val="10"/>
      <name val="Arial"/>
      <family val="2"/>
    </font>
    <font>
      <sz val="8"/>
      <name val="Arial"/>
      <family val="2"/>
    </font>
    <font>
      <sz val="10"/>
      <name val="Arial"/>
      <family val="2"/>
    </font>
    <font>
      <sz val="10"/>
      <color indexed="8"/>
      <name val="Arial"/>
      <family val="2"/>
    </font>
    <font>
      <sz val="10"/>
      <color indexed="10"/>
      <name val="Arial"/>
      <family val="2"/>
    </font>
    <font>
      <sz val="12"/>
      <name val="Times New Roman"/>
      <family val="1"/>
    </font>
    <font>
      <sz val="9"/>
      <name val="Arial"/>
      <family val="2"/>
    </font>
    <font>
      <b/>
      <sz val="9"/>
      <name val="Arial"/>
      <family val="2"/>
    </font>
    <font>
      <u/>
      <sz val="9"/>
      <name val="Arial"/>
      <family val="2"/>
    </font>
    <font>
      <sz val="10"/>
      <color indexed="10"/>
      <name val="Arial"/>
      <family val="2"/>
    </font>
    <font>
      <sz val="10"/>
      <color indexed="24"/>
      <name val="Courier New"/>
      <family val="3"/>
    </font>
    <font>
      <sz val="8"/>
      <name val="Helv"/>
    </font>
    <font>
      <sz val="8"/>
      <name val="Arial"/>
      <family val="2"/>
    </font>
    <font>
      <b/>
      <sz val="16"/>
      <name val="Times New Roman"/>
      <family val="1"/>
    </font>
    <font>
      <b/>
      <sz val="12"/>
      <name val="Arial"/>
      <family val="2"/>
    </font>
    <font>
      <b/>
      <sz val="8"/>
      <name val="Arial"/>
      <family val="2"/>
    </font>
    <font>
      <sz val="11"/>
      <color indexed="8"/>
      <name val="TimesNewRomanPS"/>
    </font>
    <font>
      <b/>
      <sz val="10"/>
      <color indexed="8"/>
      <name val="Arial"/>
      <family val="2"/>
    </font>
    <font>
      <b/>
      <sz val="10"/>
      <color indexed="39"/>
      <name val="Arial"/>
      <family val="2"/>
    </font>
    <font>
      <b/>
      <sz val="12"/>
      <color indexed="8"/>
      <name val="Arial"/>
      <family val="2"/>
    </font>
    <font>
      <sz val="8"/>
      <color indexed="62"/>
      <name val="Arial"/>
      <family val="2"/>
    </font>
    <font>
      <b/>
      <sz val="8"/>
      <color indexed="8"/>
      <name val="Arial"/>
      <family val="2"/>
    </font>
    <font>
      <sz val="10"/>
      <color indexed="39"/>
      <name val="Arial"/>
      <family val="2"/>
    </font>
    <font>
      <b/>
      <sz val="18"/>
      <name val="Arial"/>
      <family val="2"/>
    </font>
    <font>
      <sz val="8"/>
      <color indexed="12"/>
      <name val="Arial"/>
      <family val="2"/>
    </font>
    <font>
      <sz val="10"/>
      <color theme="1"/>
      <name val="Arial"/>
      <family val="2"/>
    </font>
    <font>
      <sz val="8"/>
      <color indexed="18"/>
      <name val="Arial"/>
      <family val="2"/>
    </font>
    <font>
      <b/>
      <sz val="14"/>
      <name val="Arial"/>
      <family val="2"/>
    </font>
    <font>
      <sz val="10"/>
      <name val="Arial"/>
      <family val="2"/>
    </font>
    <font>
      <sz val="12"/>
      <name val="Arial"/>
      <family val="2"/>
    </font>
    <font>
      <u/>
      <sz val="10"/>
      <name val="Arial"/>
      <family val="2"/>
    </font>
  </fonts>
  <fills count="29">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22"/>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0"/>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44"/>
        <bgColor indexed="64"/>
      </patternFill>
    </fill>
    <fill>
      <patternFill patternType="solid">
        <fgColor indexed="41"/>
        <bgColor indexed="64"/>
      </patternFill>
    </fill>
    <fill>
      <patternFill patternType="solid">
        <fgColor indexed="14"/>
        <bgColor indexed="64"/>
      </patternFill>
    </fill>
    <fill>
      <patternFill patternType="solid">
        <fgColor indexed="9"/>
        <bgColor indexed="41"/>
      </patternFill>
    </fill>
    <fill>
      <patternFill patternType="solid">
        <fgColor indexed="9"/>
        <bgColor indexed="40"/>
      </patternFill>
    </fill>
    <fill>
      <patternFill patternType="solid">
        <fgColor indexed="9"/>
        <bgColor indexed="15"/>
      </patternFill>
    </fill>
    <fill>
      <patternFill patternType="solid">
        <fgColor theme="3" tint="0.59999389629810485"/>
        <bgColor indexed="64"/>
      </patternFill>
    </fill>
  </fills>
  <borders count="23">
    <border>
      <left/>
      <right/>
      <top/>
      <bottom/>
      <diagonal/>
    </border>
    <border>
      <left style="thin">
        <color indexed="48"/>
      </left>
      <right style="thin">
        <color indexed="48"/>
      </right>
      <top style="thin">
        <color indexed="48"/>
      </top>
      <bottom style="thin">
        <color indexed="48"/>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top/>
      <bottom style="hair">
        <color indexed="64"/>
      </bottom>
      <diagonal/>
    </border>
    <border>
      <left style="thin">
        <color indexed="64"/>
      </left>
      <right/>
      <top style="thin">
        <color indexed="64"/>
      </top>
      <bottom/>
      <diagonal/>
    </border>
    <border>
      <left style="thin">
        <color indexed="41"/>
      </left>
      <right style="thin">
        <color indexed="48"/>
      </right>
      <top style="medium">
        <color indexed="41"/>
      </top>
      <bottom style="thin">
        <color indexed="48"/>
      </bottom>
      <diagonal/>
    </border>
    <border>
      <left style="thin">
        <color indexed="48"/>
      </left>
      <right style="thin">
        <color indexed="48"/>
      </right>
      <top/>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53">
    <xf numFmtId="0" fontId="0" fillId="0" borderId="0"/>
    <xf numFmtId="43" fontId="3" fillId="0" borderId="0" applyFont="0" applyFill="0" applyBorder="0" applyAlignment="0" applyProtection="0"/>
    <xf numFmtId="9" fontId="3" fillId="0" borderId="0" applyFont="0" applyFill="0" applyBorder="0" applyAlignment="0" applyProtection="0"/>
    <xf numFmtId="4" fontId="7" fillId="2" borderId="1" applyNumberFormat="0" applyProtection="0">
      <alignment horizontal="left" vertical="center" indent="1"/>
    </xf>
    <xf numFmtId="0" fontId="6" fillId="0" borderId="0"/>
    <xf numFmtId="0" fontId="9" fillId="0" borderId="0"/>
    <xf numFmtId="43" fontId="6" fillId="0" borderId="0" applyFont="0" applyFill="0" applyBorder="0" applyAlignment="0" applyProtection="0"/>
    <xf numFmtId="9" fontId="6" fillId="0" borderId="0" applyFont="0" applyFill="0" applyBorder="0" applyAlignment="0" applyProtection="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169" fontId="6" fillId="0" borderId="0"/>
    <xf numFmtId="3" fontId="14" fillId="0" borderId="0" applyFont="0" applyFill="0" applyBorder="0" applyAlignment="0" applyProtection="0"/>
    <xf numFmtId="170" fontId="15" fillId="0" borderId="0" applyFont="0" applyFill="0" applyBorder="0" applyProtection="0">
      <alignment horizontal="right"/>
    </xf>
    <xf numFmtId="171" fontId="14" fillId="0" borderId="0" applyFont="0" applyFill="0" applyBorder="0" applyAlignment="0" applyProtection="0"/>
    <xf numFmtId="0" fontId="14" fillId="0" borderId="0" applyFont="0" applyFill="0" applyBorder="0" applyAlignment="0" applyProtection="0"/>
    <xf numFmtId="2" fontId="14" fillId="0" borderId="0" applyFont="0" applyFill="0" applyBorder="0" applyAlignment="0" applyProtection="0"/>
    <xf numFmtId="38" fontId="16" fillId="4" borderId="0" applyNumberFormat="0" applyBorder="0" applyAlignment="0" applyProtection="0"/>
    <xf numFmtId="0" fontId="17" fillId="0" borderId="0"/>
    <xf numFmtId="0" fontId="18" fillId="0" borderId="15" applyNumberFormat="0" applyAlignment="0" applyProtection="0">
      <alignment horizontal="left" vertical="center"/>
    </xf>
    <xf numFmtId="0" fontId="18" fillId="0" borderId="3">
      <alignment horizontal="left" vertical="center"/>
    </xf>
    <xf numFmtId="10" fontId="16" fillId="5" borderId="5" applyNumberFormat="0" applyBorder="0" applyAlignment="0" applyProtection="0"/>
    <xf numFmtId="172" fontId="19" fillId="0" borderId="0" applyNumberFormat="0" applyFill="0" applyBorder="0" applyAlignment="0" applyProtection="0"/>
    <xf numFmtId="37" fontId="20" fillId="0" borderId="0" applyNumberFormat="0" applyFill="0" applyBorder="0"/>
    <xf numFmtId="0" fontId="16" fillId="0" borderId="16" applyNumberFormat="0" applyBorder="0" applyAlignment="0"/>
    <xf numFmtId="173" fontId="6" fillId="0" borderId="0"/>
    <xf numFmtId="12" fontId="18" fillId="6" borderId="13">
      <alignment horizontal="left"/>
    </xf>
    <xf numFmtId="10" fontId="6" fillId="0" borderId="0" applyFont="0" applyFill="0" applyBorder="0" applyAlignment="0" applyProtection="0"/>
    <xf numFmtId="4" fontId="21" fillId="7" borderId="1" applyNumberFormat="0" applyProtection="0">
      <alignment vertical="center"/>
    </xf>
    <xf numFmtId="4" fontId="22" fillId="3" borderId="1" applyNumberFormat="0" applyProtection="0">
      <alignment vertical="center"/>
    </xf>
    <xf numFmtId="4" fontId="21" fillId="3" borderId="1" applyNumberFormat="0" applyProtection="0">
      <alignment vertical="center"/>
    </xf>
    <xf numFmtId="0" fontId="21" fillId="3" borderId="1" applyNumberFormat="0" applyProtection="0">
      <alignment horizontal="left" vertical="top" indent="1"/>
    </xf>
    <xf numFmtId="4" fontId="21" fillId="8" borderId="17" applyNumberFormat="0" applyProtection="0">
      <alignment vertical="center"/>
    </xf>
    <xf numFmtId="4" fontId="7" fillId="9" borderId="1" applyNumberFormat="0" applyProtection="0">
      <alignment horizontal="right" vertical="center"/>
    </xf>
    <xf numFmtId="4" fontId="7" fillId="10" borderId="1" applyNumberFormat="0" applyProtection="0">
      <alignment horizontal="right" vertical="center"/>
    </xf>
    <xf numFmtId="4" fontId="7" fillId="11" borderId="1" applyNumberFormat="0" applyProtection="0">
      <alignment horizontal="right" vertical="center"/>
    </xf>
    <xf numFmtId="4" fontId="7" fillId="12" borderId="1" applyNumberFormat="0" applyProtection="0">
      <alignment horizontal="right" vertical="center"/>
    </xf>
    <xf numFmtId="4" fontId="7" fillId="13" borderId="1" applyNumberFormat="0" applyProtection="0">
      <alignment horizontal="right" vertical="center"/>
    </xf>
    <xf numFmtId="4" fontId="7" fillId="14" borderId="1" applyNumberFormat="0" applyProtection="0">
      <alignment horizontal="right" vertical="center"/>
    </xf>
    <xf numFmtId="4" fontId="7" fillId="15" borderId="1" applyNumberFormat="0" applyProtection="0">
      <alignment horizontal="right" vertical="center"/>
    </xf>
    <xf numFmtId="4" fontId="7" fillId="16" borderId="1" applyNumberFormat="0" applyProtection="0">
      <alignment horizontal="right" vertical="center"/>
    </xf>
    <xf numFmtId="4" fontId="7" fillId="17" borderId="1" applyNumberFormat="0" applyProtection="0">
      <alignment horizontal="right" vertical="center"/>
    </xf>
    <xf numFmtId="4" fontId="21" fillId="18" borderId="18" applyNumberFormat="0" applyProtection="0">
      <alignment horizontal="left" vertical="center" indent="1"/>
    </xf>
    <xf numFmtId="4" fontId="7" fillId="19" borderId="0" applyNumberFormat="0" applyProtection="0">
      <alignment horizontal="left" vertical="center" indent="1"/>
    </xf>
    <xf numFmtId="4" fontId="23" fillId="20" borderId="0" applyNumberFormat="0" applyProtection="0">
      <alignment horizontal="left" vertical="center" indent="1"/>
    </xf>
    <xf numFmtId="4" fontId="7" fillId="21" borderId="1" applyNumberFormat="0" applyProtection="0">
      <alignment horizontal="right" vertical="center"/>
    </xf>
    <xf numFmtId="4" fontId="24" fillId="0" borderId="0" applyNumberFormat="0" applyProtection="0">
      <alignment horizontal="left" vertical="center" indent="1"/>
    </xf>
    <xf numFmtId="4" fontId="25" fillId="0" borderId="0" applyNumberFormat="0" applyProtection="0">
      <alignment horizontal="left" vertical="center" indent="1"/>
    </xf>
    <xf numFmtId="0" fontId="6" fillId="20" borderId="1" applyNumberFormat="0" applyProtection="0">
      <alignment horizontal="left" vertical="center" indent="1"/>
    </xf>
    <xf numFmtId="0" fontId="6" fillId="20" borderId="1" applyNumberFormat="0" applyProtection="0">
      <alignment horizontal="left" vertical="top" indent="1"/>
    </xf>
    <xf numFmtId="0" fontId="6" fillId="8" borderId="1" applyNumberFormat="0" applyProtection="0">
      <alignment horizontal="left" vertical="center" indent="1"/>
    </xf>
    <xf numFmtId="0" fontId="6" fillId="8" borderId="1" applyNumberFormat="0" applyProtection="0">
      <alignment horizontal="left" vertical="top" indent="1"/>
    </xf>
    <xf numFmtId="0" fontId="6" fillId="22" borderId="1" applyNumberFormat="0" applyProtection="0">
      <alignment horizontal="left" vertical="center" indent="1"/>
    </xf>
    <xf numFmtId="0" fontId="6" fillId="22" borderId="1" applyNumberFormat="0" applyProtection="0">
      <alignment horizontal="left" vertical="top" indent="1"/>
    </xf>
    <xf numFmtId="0" fontId="6" fillId="23" borderId="1" applyNumberFormat="0" applyProtection="0">
      <alignment horizontal="left" vertical="center" indent="1"/>
    </xf>
    <xf numFmtId="0" fontId="6" fillId="23" borderId="1" applyNumberFormat="0" applyProtection="0">
      <alignment horizontal="left" vertical="top" indent="1"/>
    </xf>
    <xf numFmtId="4" fontId="7" fillId="5" borderId="1" applyNumberFormat="0" applyProtection="0">
      <alignment vertical="center"/>
    </xf>
    <xf numFmtId="4" fontId="26" fillId="5" borderId="1" applyNumberFormat="0" applyProtection="0">
      <alignment vertical="center"/>
    </xf>
    <xf numFmtId="4" fontId="7" fillId="5" borderId="1" applyNumberFormat="0" applyProtection="0">
      <alignment horizontal="left" vertical="center" indent="1"/>
    </xf>
    <xf numFmtId="0" fontId="7" fillId="5" borderId="1" applyNumberFormat="0" applyProtection="0">
      <alignment horizontal="left" vertical="top" indent="1"/>
    </xf>
    <xf numFmtId="4" fontId="7" fillId="2" borderId="19" applyNumberFormat="0" applyProtection="0">
      <alignment horizontal="right" vertical="center"/>
    </xf>
    <xf numFmtId="4" fontId="26" fillId="19" borderId="1" applyNumberFormat="0" applyProtection="0">
      <alignment horizontal="right" vertical="center"/>
    </xf>
    <xf numFmtId="0" fontId="7" fillId="8" borderId="1" applyNumberFormat="0" applyProtection="0">
      <alignment horizontal="center" vertical="top"/>
    </xf>
    <xf numFmtId="4" fontId="27" fillId="0" borderId="0" applyNumberFormat="0" applyProtection="0">
      <alignment horizontal="left" vertical="center"/>
    </xf>
    <xf numFmtId="4" fontId="13" fillId="19" borderId="1" applyNumberFormat="0" applyProtection="0">
      <alignment horizontal="right" vertical="center"/>
    </xf>
    <xf numFmtId="174" fontId="6" fillId="0" borderId="0" applyFill="0" applyBorder="0" applyAlignment="0" applyProtection="0">
      <alignment wrapText="1"/>
    </xf>
    <xf numFmtId="0" fontId="4" fillId="0" borderId="0" applyNumberFormat="0" applyFill="0" applyBorder="0">
      <alignment horizontal="center" wrapText="1"/>
    </xf>
    <xf numFmtId="0" fontId="4" fillId="0" borderId="0" applyNumberFormat="0" applyFill="0" applyBorder="0">
      <alignment horizontal="center" wrapText="1"/>
    </xf>
    <xf numFmtId="0" fontId="4" fillId="0" borderId="5">
      <alignment horizontal="center" vertical="center" wrapText="1"/>
    </xf>
    <xf numFmtId="37" fontId="16" fillId="3" borderId="0" applyNumberFormat="0" applyBorder="0" applyAlignment="0" applyProtection="0"/>
    <xf numFmtId="37" fontId="16" fillId="0" borderId="0"/>
    <xf numFmtId="3" fontId="28" fillId="24" borderId="20" applyProtection="0"/>
    <xf numFmtId="0" fontId="29" fillId="0" borderId="0"/>
    <xf numFmtId="43" fontId="29" fillId="0" borderId="0" applyFont="0" applyFill="0" applyBorder="0" applyAlignment="0" applyProtection="0"/>
    <xf numFmtId="0" fontId="29" fillId="0" borderId="0"/>
    <xf numFmtId="9" fontId="2" fillId="0" borderId="0" applyFont="0" applyFill="0" applyBorder="0" applyAlignment="0" applyProtection="0"/>
    <xf numFmtId="41" fontId="6" fillId="0" borderId="0" applyFont="0" applyFill="0" applyBorder="0" applyAlignment="0" applyProtection="0"/>
    <xf numFmtId="0" fontId="6" fillId="0" borderId="0"/>
    <xf numFmtId="4" fontId="21" fillId="3" borderId="1" applyNumberFormat="0" applyProtection="0">
      <alignment horizontal="left" vertical="center" indent="1"/>
    </xf>
    <xf numFmtId="4" fontId="21" fillId="3" borderId="1" applyNumberFormat="0" applyProtection="0">
      <alignment horizontal="left" vertical="center" indent="1"/>
    </xf>
    <xf numFmtId="4" fontId="21" fillId="3" borderId="1" applyNumberFormat="0" applyProtection="0">
      <alignment horizontal="left" vertical="center" indent="1"/>
    </xf>
    <xf numFmtId="4" fontId="21" fillId="3" borderId="1" applyNumberFormat="0" applyProtection="0">
      <alignment horizontal="left" vertical="center" indent="1"/>
    </xf>
    <xf numFmtId="4" fontId="21" fillId="3" borderId="1" applyNumberFormat="0" applyProtection="0">
      <alignment horizontal="left" vertical="center" indent="1"/>
    </xf>
    <xf numFmtId="4" fontId="21" fillId="3" borderId="1" applyNumberFormat="0" applyProtection="0">
      <alignment horizontal="left" vertical="center" indent="1"/>
    </xf>
    <xf numFmtId="4" fontId="21" fillId="8" borderId="1" applyNumberFormat="0" applyProtection="0"/>
    <xf numFmtId="4" fontId="21" fillId="8" borderId="1" applyNumberFormat="0" applyProtection="0"/>
    <xf numFmtId="4" fontId="21" fillId="8" borderId="1" applyNumberFormat="0" applyProtection="0"/>
    <xf numFmtId="4" fontId="21" fillId="8" borderId="1" applyNumberFormat="0" applyProtection="0"/>
    <xf numFmtId="4" fontId="21" fillId="8" borderId="1" applyNumberFormat="0" applyProtection="0"/>
    <xf numFmtId="4" fontId="21" fillId="8" borderId="1" applyNumberFormat="0" applyProtection="0"/>
    <xf numFmtId="4" fontId="7" fillId="19" borderId="0" applyNumberFormat="0" applyProtection="0">
      <alignment horizontal="left" indent="1"/>
    </xf>
    <xf numFmtId="4" fontId="7" fillId="19" borderId="0" applyNumberFormat="0" applyProtection="0">
      <alignment horizontal="left" indent="1"/>
    </xf>
    <xf numFmtId="4" fontId="7" fillId="19" borderId="0" applyNumberFormat="0" applyProtection="0">
      <alignment horizontal="left" indent="1"/>
    </xf>
    <xf numFmtId="4" fontId="7" fillId="19" borderId="0" applyNumberFormat="0" applyProtection="0">
      <alignment horizontal="left" indent="1"/>
    </xf>
    <xf numFmtId="4" fontId="7" fillId="19" borderId="0" applyNumberFormat="0" applyProtection="0">
      <alignment horizontal="left" indent="1"/>
    </xf>
    <xf numFmtId="4" fontId="7" fillId="19" borderId="0" applyNumberFormat="0" applyProtection="0">
      <alignment horizontal="left" indent="1"/>
    </xf>
    <xf numFmtId="4" fontId="23" fillId="20" borderId="0" applyNumberFormat="0" applyProtection="0">
      <alignment horizontal="left" vertical="center" indent="1"/>
    </xf>
    <xf numFmtId="4" fontId="23" fillId="20" borderId="0" applyNumberFormat="0" applyProtection="0">
      <alignment horizontal="left" vertical="center" indent="1"/>
    </xf>
    <xf numFmtId="4" fontId="23" fillId="20" borderId="0" applyNumberFormat="0" applyProtection="0">
      <alignment horizontal="left" vertical="center" indent="1"/>
    </xf>
    <xf numFmtId="4" fontId="23" fillId="20" borderId="0" applyNumberFormat="0" applyProtection="0">
      <alignment horizontal="left" vertical="center" indent="1"/>
    </xf>
    <xf numFmtId="4" fontId="30" fillId="25" borderId="0" applyNumberFormat="0" applyProtection="0">
      <alignment horizontal="left" indent="1"/>
    </xf>
    <xf numFmtId="4" fontId="30" fillId="25" borderId="0" applyNumberFormat="0" applyProtection="0">
      <alignment horizontal="left" indent="1"/>
    </xf>
    <xf numFmtId="4" fontId="30" fillId="25" borderId="0" applyNumberFormat="0" applyProtection="0">
      <alignment horizontal="left" indent="1"/>
    </xf>
    <xf numFmtId="4" fontId="30" fillId="25" borderId="0" applyNumberFormat="0" applyProtection="0">
      <alignment horizontal="left" indent="1"/>
    </xf>
    <xf numFmtId="4" fontId="30" fillId="25" borderId="0" applyNumberFormat="0" applyProtection="0">
      <alignment horizontal="left" indent="1"/>
    </xf>
    <xf numFmtId="4" fontId="30" fillId="25" borderId="0" applyNumberFormat="0" applyProtection="0">
      <alignment horizontal="left" indent="1"/>
    </xf>
    <xf numFmtId="4" fontId="30" fillId="25" borderId="0" applyNumberFormat="0" applyProtection="0">
      <alignment horizontal="left" indent="1"/>
    </xf>
    <xf numFmtId="4" fontId="25" fillId="26" borderId="0" applyNumberFormat="0" applyProtection="0"/>
    <xf numFmtId="4" fontId="25" fillId="26" borderId="0" applyNumberFormat="0" applyProtection="0"/>
    <xf numFmtId="4" fontId="25" fillId="26" borderId="0" applyNumberFormat="0" applyProtection="0"/>
    <xf numFmtId="4" fontId="25" fillId="26" borderId="0" applyNumberFormat="0" applyProtection="0"/>
    <xf numFmtId="4" fontId="25" fillId="26" borderId="0" applyNumberFormat="0" applyProtection="0"/>
    <xf numFmtId="4" fontId="25" fillId="26" borderId="0" applyNumberFormat="0" applyProtection="0"/>
    <xf numFmtId="4" fontId="25" fillId="26" borderId="0" applyNumberFormat="0" applyProtection="0"/>
    <xf numFmtId="0" fontId="6" fillId="20" borderId="1" applyNumberFormat="0" applyProtection="0">
      <alignment horizontal="left" vertical="center" indent="1"/>
    </xf>
    <xf numFmtId="0" fontId="6" fillId="20" borderId="1" applyNumberFormat="0" applyProtection="0">
      <alignment horizontal="left" vertical="center" indent="1"/>
    </xf>
    <xf numFmtId="0" fontId="6" fillId="20" borderId="1" applyNumberFormat="0" applyProtection="0">
      <alignment horizontal="left" vertical="center" indent="1"/>
    </xf>
    <xf numFmtId="0" fontId="6" fillId="20" borderId="1" applyNumberFormat="0" applyProtection="0">
      <alignment horizontal="left" vertical="center" indent="1"/>
    </xf>
    <xf numFmtId="0" fontId="6" fillId="20" borderId="1" applyNumberFormat="0" applyProtection="0">
      <alignment horizontal="left" vertical="top" indent="1"/>
    </xf>
    <xf numFmtId="0" fontId="6" fillId="20" borderId="1" applyNumberFormat="0" applyProtection="0">
      <alignment horizontal="left" vertical="top" indent="1"/>
    </xf>
    <xf numFmtId="0" fontId="6" fillId="20" borderId="1" applyNumberFormat="0" applyProtection="0">
      <alignment horizontal="left" vertical="top" indent="1"/>
    </xf>
    <xf numFmtId="0" fontId="6" fillId="20" borderId="1" applyNumberFormat="0" applyProtection="0">
      <alignment horizontal="left" vertical="top" indent="1"/>
    </xf>
    <xf numFmtId="0" fontId="6" fillId="8" borderId="1" applyNumberFormat="0" applyProtection="0">
      <alignment horizontal="left" vertical="center" indent="1"/>
    </xf>
    <xf numFmtId="0" fontId="6" fillId="8" borderId="1" applyNumberFormat="0" applyProtection="0">
      <alignment horizontal="left" vertical="center" indent="1"/>
    </xf>
    <xf numFmtId="0" fontId="6" fillId="8" borderId="1" applyNumberFormat="0" applyProtection="0">
      <alignment horizontal="left" vertical="center" indent="1"/>
    </xf>
    <xf numFmtId="0" fontId="6" fillId="8" borderId="1" applyNumberFormat="0" applyProtection="0">
      <alignment horizontal="left" vertical="center" indent="1"/>
    </xf>
    <xf numFmtId="0" fontId="6" fillId="8" borderId="1" applyNumberFormat="0" applyProtection="0">
      <alignment horizontal="left" vertical="top" indent="1"/>
    </xf>
    <xf numFmtId="0" fontId="6" fillId="8" borderId="1" applyNumberFormat="0" applyProtection="0">
      <alignment horizontal="left" vertical="top" indent="1"/>
    </xf>
    <xf numFmtId="0" fontId="6" fillId="8" borderId="1" applyNumberFormat="0" applyProtection="0">
      <alignment horizontal="left" vertical="top" indent="1"/>
    </xf>
    <xf numFmtId="0" fontId="6" fillId="8" borderId="1" applyNumberFormat="0" applyProtection="0">
      <alignment horizontal="left" vertical="top" indent="1"/>
    </xf>
    <xf numFmtId="0" fontId="6" fillId="22" borderId="1" applyNumberFormat="0" applyProtection="0">
      <alignment horizontal="left" vertical="center" indent="1"/>
    </xf>
    <xf numFmtId="0" fontId="6" fillId="22" borderId="1" applyNumberFormat="0" applyProtection="0">
      <alignment horizontal="left" vertical="center" indent="1"/>
    </xf>
    <xf numFmtId="0" fontId="6" fillId="22" borderId="1" applyNumberFormat="0" applyProtection="0">
      <alignment horizontal="left" vertical="center" indent="1"/>
    </xf>
    <xf numFmtId="0" fontId="6" fillId="22" borderId="1" applyNumberFormat="0" applyProtection="0">
      <alignment horizontal="left" vertical="center" indent="1"/>
    </xf>
    <xf numFmtId="0" fontId="6" fillId="22" borderId="1" applyNumberFormat="0" applyProtection="0">
      <alignment horizontal="left" vertical="top" indent="1"/>
    </xf>
    <xf numFmtId="0" fontId="6" fillId="22" borderId="1" applyNumberFormat="0" applyProtection="0">
      <alignment horizontal="left" vertical="top" indent="1"/>
    </xf>
    <xf numFmtId="0" fontId="6" fillId="22" borderId="1" applyNumberFormat="0" applyProtection="0">
      <alignment horizontal="left" vertical="top" indent="1"/>
    </xf>
    <xf numFmtId="0" fontId="6" fillId="22" borderId="1" applyNumberFormat="0" applyProtection="0">
      <alignment horizontal="left" vertical="top" indent="1"/>
    </xf>
    <xf numFmtId="0" fontId="6" fillId="23" borderId="1" applyNumberFormat="0" applyProtection="0">
      <alignment horizontal="left" vertical="center" indent="1"/>
    </xf>
    <xf numFmtId="0" fontId="6" fillId="23" borderId="1" applyNumberFormat="0" applyProtection="0">
      <alignment horizontal="left" vertical="center" indent="1"/>
    </xf>
    <xf numFmtId="0" fontId="6" fillId="23" borderId="1" applyNumberFormat="0" applyProtection="0">
      <alignment horizontal="left" vertical="center" indent="1"/>
    </xf>
    <xf numFmtId="0" fontId="6" fillId="23" borderId="1" applyNumberFormat="0" applyProtection="0">
      <alignment horizontal="left" vertical="center" indent="1"/>
    </xf>
    <xf numFmtId="0" fontId="6" fillId="23" borderId="1" applyNumberFormat="0" applyProtection="0">
      <alignment horizontal="left" vertical="top" indent="1"/>
    </xf>
    <xf numFmtId="0" fontId="6" fillId="23" borderId="1" applyNumberFormat="0" applyProtection="0">
      <alignment horizontal="left" vertical="top" indent="1"/>
    </xf>
    <xf numFmtId="0" fontId="6" fillId="23" borderId="1" applyNumberFormat="0" applyProtection="0">
      <alignment horizontal="left" vertical="top" indent="1"/>
    </xf>
    <xf numFmtId="0" fontId="6" fillId="23" borderId="1" applyNumberFormat="0" applyProtection="0">
      <alignment horizontal="left" vertical="top" indent="1"/>
    </xf>
    <xf numFmtId="4" fontId="7" fillId="0" borderId="1" applyNumberFormat="0" applyProtection="0">
      <alignment horizontal="right" vertical="center"/>
    </xf>
    <xf numFmtId="4" fontId="7" fillId="0" borderId="1" applyNumberFormat="0" applyProtection="0">
      <alignment horizontal="right" vertical="center"/>
    </xf>
    <xf numFmtId="4" fontId="7" fillId="0" borderId="1" applyNumberFormat="0" applyProtection="0">
      <alignment horizontal="right" vertical="center"/>
    </xf>
    <xf numFmtId="4" fontId="7" fillId="0" borderId="1" applyNumberFormat="0" applyProtection="0">
      <alignment horizontal="right" vertical="center"/>
    </xf>
    <xf numFmtId="4" fontId="7" fillId="0" borderId="1" applyNumberFormat="0" applyProtection="0">
      <alignment horizontal="right" vertical="center"/>
    </xf>
    <xf numFmtId="4" fontId="7" fillId="0" borderId="1" applyNumberFormat="0" applyProtection="0">
      <alignment horizontal="right" vertical="center"/>
    </xf>
    <xf numFmtId="4" fontId="7" fillId="0" borderId="1" applyNumberFormat="0" applyProtection="0">
      <alignment horizontal="left" vertical="center" indent="1"/>
    </xf>
    <xf numFmtId="4" fontId="7" fillId="0" borderId="1" applyNumberFormat="0" applyProtection="0">
      <alignment horizontal="left" vertical="center" indent="1"/>
    </xf>
    <xf numFmtId="4" fontId="7" fillId="0" borderId="1" applyNumberFormat="0" applyProtection="0">
      <alignment horizontal="left" vertical="center" indent="1"/>
    </xf>
    <xf numFmtId="4" fontId="7" fillId="0" borderId="1" applyNumberFormat="0" applyProtection="0">
      <alignment horizontal="left" vertical="center" indent="1"/>
    </xf>
    <xf numFmtId="4" fontId="7" fillId="0" borderId="1" applyNumberFormat="0" applyProtection="0">
      <alignment horizontal="left" vertical="center" indent="1"/>
    </xf>
    <xf numFmtId="4" fontId="7" fillId="0" borderId="1" applyNumberFormat="0" applyProtection="0">
      <alignment horizontal="left" vertical="center" indent="1"/>
    </xf>
    <xf numFmtId="0" fontId="7" fillId="8" borderId="1" applyNumberFormat="0" applyProtection="0">
      <alignment horizontal="left" vertical="top"/>
    </xf>
    <xf numFmtId="0" fontId="7" fillId="8" borderId="1" applyNumberFormat="0" applyProtection="0">
      <alignment horizontal="left" vertical="top"/>
    </xf>
    <xf numFmtId="0" fontId="7" fillId="8" borderId="1" applyNumberFormat="0" applyProtection="0">
      <alignment horizontal="left" vertical="top"/>
    </xf>
    <xf numFmtId="0" fontId="7" fillId="8" borderId="1" applyNumberFormat="0" applyProtection="0">
      <alignment horizontal="left" vertical="top"/>
    </xf>
    <xf numFmtId="0" fontId="7" fillId="8" borderId="1" applyNumberFormat="0" applyProtection="0">
      <alignment horizontal="left" vertical="top"/>
    </xf>
    <xf numFmtId="0" fontId="7" fillId="8" borderId="1" applyNumberFormat="0" applyProtection="0">
      <alignment horizontal="left" vertical="top"/>
    </xf>
    <xf numFmtId="4" fontId="31" fillId="27" borderId="0" applyNumberFormat="0" applyProtection="0">
      <alignment horizontal="left"/>
    </xf>
    <xf numFmtId="4" fontId="31" fillId="27" borderId="0" applyNumberFormat="0" applyProtection="0">
      <alignment horizontal="left"/>
    </xf>
    <xf numFmtId="4" fontId="31" fillId="27" borderId="0" applyNumberFormat="0" applyProtection="0">
      <alignment horizontal="left"/>
    </xf>
    <xf numFmtId="4" fontId="31" fillId="27" borderId="0" applyNumberFormat="0" applyProtection="0">
      <alignment horizontal="left"/>
    </xf>
    <xf numFmtId="4" fontId="31" fillId="27" borderId="0" applyNumberFormat="0" applyProtection="0">
      <alignment horizontal="left"/>
    </xf>
    <xf numFmtId="4" fontId="31" fillId="27" borderId="0" applyNumberFormat="0" applyProtection="0">
      <alignment horizontal="left"/>
    </xf>
    <xf numFmtId="4" fontId="31" fillId="27" borderId="0" applyNumberFormat="0" applyProtection="0">
      <alignment horizontal="left"/>
    </xf>
    <xf numFmtId="43" fontId="32" fillId="0" borderId="0" applyFont="0" applyFill="0" applyBorder="0" applyAlignment="0" applyProtection="0"/>
    <xf numFmtId="9" fontId="32" fillId="0" borderId="0" applyFont="0" applyFill="0" applyBorder="0" applyAlignment="0" applyProtection="0"/>
    <xf numFmtId="0" fontId="3" fillId="0" borderId="0"/>
    <xf numFmtId="43" fontId="3" fillId="0" borderId="0" applyFont="0" applyFill="0" applyBorder="0" applyAlignment="0" applyProtection="0"/>
    <xf numFmtId="9" fontId="3" fillId="0" borderId="0" applyFont="0" applyFill="0" applyBorder="0" applyAlignment="0" applyProtection="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169" fontId="3" fillId="0" borderId="0"/>
    <xf numFmtId="38" fontId="5" fillId="4" borderId="0" applyNumberFormat="0" applyBorder="0" applyAlignment="0" applyProtection="0"/>
    <xf numFmtId="10" fontId="5" fillId="5" borderId="5" applyNumberFormat="0" applyBorder="0" applyAlignment="0" applyProtection="0"/>
    <xf numFmtId="0" fontId="5" fillId="0" borderId="16" applyNumberFormat="0" applyBorder="0" applyAlignment="0"/>
    <xf numFmtId="173" fontId="3" fillId="0" borderId="0"/>
    <xf numFmtId="10" fontId="3" fillId="0" borderId="0" applyFont="0" applyFill="0" applyBorder="0" applyAlignment="0" applyProtection="0"/>
    <xf numFmtId="0" fontId="3" fillId="20" borderId="1" applyNumberFormat="0" applyProtection="0">
      <alignment horizontal="left" vertical="center" indent="1"/>
    </xf>
    <xf numFmtId="0" fontId="3" fillId="20" borderId="1" applyNumberFormat="0" applyProtection="0">
      <alignment horizontal="left" vertical="top" indent="1"/>
    </xf>
    <xf numFmtId="0" fontId="3" fillId="8" borderId="1" applyNumberFormat="0" applyProtection="0">
      <alignment horizontal="left" vertical="center" indent="1"/>
    </xf>
    <xf numFmtId="0" fontId="3" fillId="8" borderId="1" applyNumberFormat="0" applyProtection="0">
      <alignment horizontal="left" vertical="top" indent="1"/>
    </xf>
    <xf numFmtId="0" fontId="3" fillId="22" borderId="1" applyNumberFormat="0" applyProtection="0">
      <alignment horizontal="left" vertical="center" indent="1"/>
    </xf>
    <xf numFmtId="0" fontId="3" fillId="22" borderId="1" applyNumberFormat="0" applyProtection="0">
      <alignment horizontal="left" vertical="top" indent="1"/>
    </xf>
    <xf numFmtId="0" fontId="3" fillId="23" borderId="1" applyNumberFormat="0" applyProtection="0">
      <alignment horizontal="left" vertical="center" indent="1"/>
    </xf>
    <xf numFmtId="0" fontId="3" fillId="23" borderId="1" applyNumberFormat="0" applyProtection="0">
      <alignment horizontal="left" vertical="top" indent="1"/>
    </xf>
    <xf numFmtId="4" fontId="8" fillId="19" borderId="1" applyNumberFormat="0" applyProtection="0">
      <alignment horizontal="right" vertical="center"/>
    </xf>
    <xf numFmtId="174" fontId="3" fillId="0" borderId="0" applyFill="0" applyBorder="0" applyAlignment="0" applyProtection="0">
      <alignment wrapText="1"/>
    </xf>
    <xf numFmtId="9" fontId="32" fillId="0" borderId="0" applyFont="0" applyFill="0" applyBorder="0" applyAlignment="0" applyProtection="0"/>
    <xf numFmtId="43" fontId="32" fillId="0" borderId="0" applyFont="0" applyFill="0" applyBorder="0" applyAlignment="0" applyProtection="0"/>
    <xf numFmtId="37" fontId="5" fillId="3" borderId="0" applyNumberFormat="0" applyBorder="0" applyAlignment="0" applyProtection="0"/>
    <xf numFmtId="37" fontId="5" fillId="0" borderId="0"/>
    <xf numFmtId="41" fontId="3" fillId="0" borderId="0" applyFont="0" applyFill="0" applyBorder="0" applyAlignment="0" applyProtection="0"/>
    <xf numFmtId="0" fontId="3" fillId="0" borderId="0"/>
    <xf numFmtId="0" fontId="3" fillId="20" borderId="1" applyNumberFormat="0" applyProtection="0">
      <alignment horizontal="left" vertical="center" indent="1"/>
    </xf>
    <xf numFmtId="0" fontId="3" fillId="20" borderId="1" applyNumberFormat="0" applyProtection="0">
      <alignment horizontal="left" vertical="center" indent="1"/>
    </xf>
    <xf numFmtId="0" fontId="3" fillId="20" borderId="1" applyNumberFormat="0" applyProtection="0">
      <alignment horizontal="left" vertical="center" indent="1"/>
    </xf>
    <xf numFmtId="0" fontId="3" fillId="20" borderId="1" applyNumberFormat="0" applyProtection="0">
      <alignment horizontal="left" vertical="center" indent="1"/>
    </xf>
    <xf numFmtId="0" fontId="3" fillId="20" borderId="1" applyNumberFormat="0" applyProtection="0">
      <alignment horizontal="left" vertical="top" indent="1"/>
    </xf>
    <xf numFmtId="0" fontId="3" fillId="20" borderId="1" applyNumberFormat="0" applyProtection="0">
      <alignment horizontal="left" vertical="top" indent="1"/>
    </xf>
    <xf numFmtId="0" fontId="3" fillId="20" borderId="1" applyNumberFormat="0" applyProtection="0">
      <alignment horizontal="left" vertical="top" indent="1"/>
    </xf>
    <xf numFmtId="0" fontId="3" fillId="20" borderId="1" applyNumberFormat="0" applyProtection="0">
      <alignment horizontal="left" vertical="top" indent="1"/>
    </xf>
    <xf numFmtId="0" fontId="3" fillId="8" borderId="1" applyNumberFormat="0" applyProtection="0">
      <alignment horizontal="left" vertical="center" indent="1"/>
    </xf>
    <xf numFmtId="0" fontId="3" fillId="8" borderId="1" applyNumberFormat="0" applyProtection="0">
      <alignment horizontal="left" vertical="center" indent="1"/>
    </xf>
    <xf numFmtId="0" fontId="3" fillId="8" borderId="1" applyNumberFormat="0" applyProtection="0">
      <alignment horizontal="left" vertical="center" indent="1"/>
    </xf>
    <xf numFmtId="0" fontId="3" fillId="8" borderId="1" applyNumberFormat="0" applyProtection="0">
      <alignment horizontal="left" vertical="center" indent="1"/>
    </xf>
    <xf numFmtId="0" fontId="3" fillId="8" borderId="1" applyNumberFormat="0" applyProtection="0">
      <alignment horizontal="left" vertical="top" indent="1"/>
    </xf>
    <xf numFmtId="0" fontId="3" fillId="8" borderId="1" applyNumberFormat="0" applyProtection="0">
      <alignment horizontal="left" vertical="top" indent="1"/>
    </xf>
    <xf numFmtId="0" fontId="3" fillId="8" borderId="1" applyNumberFormat="0" applyProtection="0">
      <alignment horizontal="left" vertical="top" indent="1"/>
    </xf>
    <xf numFmtId="0" fontId="3" fillId="8" borderId="1" applyNumberFormat="0" applyProtection="0">
      <alignment horizontal="left" vertical="top" indent="1"/>
    </xf>
    <xf numFmtId="0" fontId="3" fillId="22" borderId="1" applyNumberFormat="0" applyProtection="0">
      <alignment horizontal="left" vertical="center" indent="1"/>
    </xf>
    <xf numFmtId="0" fontId="3" fillId="22" borderId="1" applyNumberFormat="0" applyProtection="0">
      <alignment horizontal="left" vertical="center" indent="1"/>
    </xf>
    <xf numFmtId="0" fontId="3" fillId="22" borderId="1" applyNumberFormat="0" applyProtection="0">
      <alignment horizontal="left" vertical="center" indent="1"/>
    </xf>
    <xf numFmtId="0" fontId="3" fillId="22" borderId="1" applyNumberFormat="0" applyProtection="0">
      <alignment horizontal="left" vertical="center" indent="1"/>
    </xf>
    <xf numFmtId="0" fontId="3" fillId="22" borderId="1" applyNumberFormat="0" applyProtection="0">
      <alignment horizontal="left" vertical="top" indent="1"/>
    </xf>
    <xf numFmtId="0" fontId="3" fillId="22" borderId="1" applyNumberFormat="0" applyProtection="0">
      <alignment horizontal="left" vertical="top" indent="1"/>
    </xf>
    <xf numFmtId="0" fontId="3" fillId="22" borderId="1" applyNumberFormat="0" applyProtection="0">
      <alignment horizontal="left" vertical="top" indent="1"/>
    </xf>
    <xf numFmtId="0" fontId="3" fillId="22" borderId="1" applyNumberFormat="0" applyProtection="0">
      <alignment horizontal="left" vertical="top" indent="1"/>
    </xf>
    <xf numFmtId="0" fontId="3" fillId="23" borderId="1" applyNumberFormat="0" applyProtection="0">
      <alignment horizontal="left" vertical="center" indent="1"/>
    </xf>
    <xf numFmtId="0" fontId="3" fillId="23" borderId="1" applyNumberFormat="0" applyProtection="0">
      <alignment horizontal="left" vertical="center" indent="1"/>
    </xf>
    <xf numFmtId="0" fontId="3" fillId="23" borderId="1" applyNumberFormat="0" applyProtection="0">
      <alignment horizontal="left" vertical="center" indent="1"/>
    </xf>
    <xf numFmtId="0" fontId="3" fillId="23" borderId="1" applyNumberFormat="0" applyProtection="0">
      <alignment horizontal="left" vertical="center" indent="1"/>
    </xf>
    <xf numFmtId="0" fontId="3" fillId="23" borderId="1" applyNumberFormat="0" applyProtection="0">
      <alignment horizontal="left" vertical="top" indent="1"/>
    </xf>
    <xf numFmtId="0" fontId="3" fillId="23" borderId="1" applyNumberFormat="0" applyProtection="0">
      <alignment horizontal="left" vertical="top" indent="1"/>
    </xf>
    <xf numFmtId="0" fontId="3" fillId="23" borderId="1" applyNumberFormat="0" applyProtection="0">
      <alignment horizontal="left" vertical="top" indent="1"/>
    </xf>
    <xf numFmtId="0" fontId="3" fillId="23" borderId="1" applyNumberFormat="0" applyProtection="0">
      <alignment horizontal="left" vertical="top" indent="1"/>
    </xf>
    <xf numFmtId="0" fontId="2" fillId="0" borderId="0"/>
    <xf numFmtId="0" fontId="33" fillId="0" borderId="0"/>
    <xf numFmtId="0" fontId="33" fillId="0" borderId="0"/>
    <xf numFmtId="0" fontId="3" fillId="0" borderId="0"/>
    <xf numFmtId="0" fontId="3" fillId="0" borderId="0"/>
    <xf numFmtId="0" fontId="1" fillId="0" borderId="0"/>
    <xf numFmtId="43" fontId="1" fillId="0" borderId="0" applyFont="0" applyFill="0" applyBorder="0" applyAlignment="0" applyProtection="0"/>
    <xf numFmtId="0" fontId="1" fillId="0" borderId="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cellStyleXfs>
  <cellXfs count="215">
    <xf numFmtId="0" fontId="0" fillId="0" borderId="0" xfId="0"/>
    <xf numFmtId="0" fontId="4" fillId="0" borderId="0" xfId="0" applyFont="1"/>
    <xf numFmtId="0" fontId="4" fillId="0" borderId="2" xfId="0" applyFont="1" applyBorder="1"/>
    <xf numFmtId="0" fontId="4" fillId="0" borderId="0" xfId="0" applyFont="1" applyAlignment="1">
      <alignment horizontal="center"/>
    </xf>
    <xf numFmtId="0" fontId="4" fillId="0" borderId="0" xfId="0" applyFont="1" applyFill="1" applyBorder="1" applyAlignment="1">
      <alignment horizontal="center" wrapText="1"/>
    </xf>
    <xf numFmtId="165" fontId="4" fillId="0" borderId="0" xfId="0" applyNumberFormat="1" applyFont="1" applyFill="1" applyBorder="1" applyAlignment="1">
      <alignment horizontal="center" wrapText="1"/>
    </xf>
    <xf numFmtId="0" fontId="3" fillId="0" borderId="0" xfId="3" quotePrefix="1" applyNumberFormat="1" applyFont="1" applyFill="1" applyBorder="1" applyAlignment="1" applyProtection="1">
      <alignment horizontal="left" vertical="center"/>
      <protection locked="0"/>
    </xf>
    <xf numFmtId="0" fontId="3" fillId="0" borderId="0" xfId="3" applyNumberFormat="1" applyFont="1" applyFill="1" applyBorder="1" applyAlignment="1" applyProtection="1">
      <alignment horizontal="left" vertical="center"/>
      <protection locked="0"/>
    </xf>
    <xf numFmtId="0" fontId="4" fillId="0" borderId="2" xfId="0" applyFont="1" applyFill="1" applyBorder="1" applyAlignment="1">
      <alignment horizontal="center" wrapText="1"/>
    </xf>
    <xf numFmtId="165" fontId="4" fillId="0" borderId="2" xfId="0" applyNumberFormat="1" applyFont="1" applyFill="1" applyBorder="1" applyAlignment="1">
      <alignment horizontal="center" wrapText="1"/>
    </xf>
    <xf numFmtId="0" fontId="4" fillId="0" borderId="2" xfId="0" applyFont="1" applyFill="1" applyBorder="1" applyAlignment="1">
      <alignment horizontal="center"/>
    </xf>
    <xf numFmtId="0" fontId="4" fillId="0" borderId="0" xfId="0" applyFont="1" applyFill="1"/>
    <xf numFmtId="0" fontId="4" fillId="0" borderId="0" xfId="0" applyFont="1" applyFill="1" applyBorder="1"/>
    <xf numFmtId="0" fontId="4" fillId="0" borderId="0" xfId="0" applyFont="1" applyFill="1" applyAlignment="1">
      <alignment horizontal="center"/>
    </xf>
    <xf numFmtId="0" fontId="4" fillId="0" borderId="2" xfId="0" applyFont="1" applyFill="1" applyBorder="1"/>
    <xf numFmtId="0" fontId="10" fillId="0" borderId="0" xfId="5" applyFont="1"/>
    <xf numFmtId="0" fontId="11" fillId="0" borderId="0" xfId="5" applyFont="1"/>
    <xf numFmtId="0" fontId="10" fillId="0" borderId="0" xfId="5" applyFont="1" applyAlignment="1">
      <alignment horizontal="center"/>
    </xf>
    <xf numFmtId="0" fontId="10" fillId="0" borderId="0" xfId="5" applyNumberFormat="1" applyFont="1" applyAlignment="1">
      <alignment horizontal="center"/>
    </xf>
    <xf numFmtId="0" fontId="12" fillId="0" borderId="0" xfId="5" applyFont="1" applyAlignment="1">
      <alignment horizontal="center"/>
    </xf>
    <xf numFmtId="0" fontId="12" fillId="0" borderId="0" xfId="5" applyNumberFormat="1" applyFont="1" applyAlignment="1">
      <alignment horizontal="center"/>
    </xf>
    <xf numFmtId="0" fontId="10" fillId="0" borderId="0" xfId="5" applyFont="1" applyBorder="1"/>
    <xf numFmtId="0" fontId="11" fillId="0" borderId="0" xfId="5" applyFont="1" applyBorder="1" applyAlignment="1">
      <alignment horizontal="left"/>
    </xf>
    <xf numFmtId="0" fontId="10" fillId="0" borderId="0" xfId="5" applyFont="1" applyBorder="1" applyAlignment="1">
      <alignment horizontal="center"/>
    </xf>
    <xf numFmtId="166" fontId="10" fillId="0" borderId="0" xfId="6" applyNumberFormat="1" applyFont="1" applyBorder="1" applyAlignment="1">
      <alignment horizontal="center"/>
    </xf>
    <xf numFmtId="0" fontId="10" fillId="0" borderId="0" xfId="5" applyNumberFormat="1" applyFont="1" applyBorder="1" applyAlignment="1">
      <alignment horizontal="center"/>
    </xf>
    <xf numFmtId="0" fontId="10" fillId="0" borderId="0" xfId="5" applyFont="1" applyBorder="1" applyAlignment="1">
      <alignment horizontal="left"/>
    </xf>
    <xf numFmtId="0" fontId="10" fillId="0" borderId="0" xfId="4" applyFont="1" applyAlignment="1">
      <alignment horizontal="center"/>
    </xf>
    <xf numFmtId="168" fontId="10" fillId="0" borderId="0" xfId="7" applyNumberFormat="1" applyFont="1" applyBorder="1" applyAlignment="1">
      <alignment horizontal="center"/>
    </xf>
    <xf numFmtId="41" fontId="10" fillId="0" borderId="0" xfId="6" applyNumberFormat="1" applyFont="1" applyBorder="1" applyAlignment="1">
      <alignment horizontal="center"/>
    </xf>
    <xf numFmtId="0" fontId="10" fillId="0" borderId="0" xfId="4" applyFont="1" applyAlignment="1">
      <alignment horizontal="left"/>
    </xf>
    <xf numFmtId="0" fontId="10" fillId="0" borderId="0" xfId="4" applyFont="1"/>
    <xf numFmtId="0" fontId="10" fillId="0" borderId="0" xfId="4" applyFont="1" applyBorder="1" applyAlignment="1">
      <alignment horizontal="left"/>
    </xf>
    <xf numFmtId="0" fontId="11" fillId="0" borderId="0" xfId="4" applyFont="1"/>
    <xf numFmtId="0" fontId="10" fillId="0" borderId="0" xfId="5" applyFont="1" applyBorder="1" applyAlignment="1"/>
    <xf numFmtId="0" fontId="10" fillId="0" borderId="0" xfId="5" applyFont="1" applyFill="1" applyBorder="1" applyAlignment="1"/>
    <xf numFmtId="0" fontId="10" fillId="0" borderId="0" xfId="5" applyFont="1" applyFill="1" applyBorder="1" applyAlignment="1">
      <alignment horizontal="center"/>
    </xf>
    <xf numFmtId="168" fontId="10" fillId="0" borderId="0" xfId="7" applyNumberFormat="1" applyFont="1" applyFill="1" applyBorder="1" applyAlignment="1">
      <alignment horizontal="center"/>
    </xf>
    <xf numFmtId="41" fontId="10" fillId="0" borderId="0" xfId="6" applyNumberFormat="1" applyFont="1" applyFill="1" applyBorder="1" applyAlignment="1">
      <alignment horizontal="center"/>
    </xf>
    <xf numFmtId="0" fontId="10" fillId="0" borderId="0" xfId="5" applyFont="1" applyAlignment="1">
      <alignment horizontal="left"/>
    </xf>
    <xf numFmtId="43" fontId="10" fillId="0" borderId="0" xfId="6" applyFont="1" applyFill="1" applyBorder="1" applyAlignment="1">
      <alignment horizontal="center"/>
    </xf>
    <xf numFmtId="0" fontId="10" fillId="0" borderId="0" xfId="5" applyNumberFormat="1" applyFont="1" applyFill="1" applyBorder="1" applyAlignment="1">
      <alignment horizontal="center"/>
    </xf>
    <xf numFmtId="166" fontId="10" fillId="0" borderId="0" xfId="6" applyNumberFormat="1" applyFont="1" applyFill="1" applyBorder="1" applyAlignment="1"/>
    <xf numFmtId="41" fontId="10" fillId="0" borderId="3" xfId="6" applyNumberFormat="1" applyFont="1" applyFill="1" applyBorder="1" applyAlignment="1">
      <alignment horizontal="center"/>
    </xf>
    <xf numFmtId="0" fontId="11" fillId="0" borderId="0" xfId="5" applyFont="1" applyFill="1" applyBorder="1" applyAlignment="1"/>
    <xf numFmtId="0" fontId="11" fillId="0" borderId="0" xfId="5" applyFont="1" applyBorder="1" applyAlignment="1"/>
    <xf numFmtId="0" fontId="10" fillId="0" borderId="0" xfId="5" quotePrefix="1" applyFont="1" applyBorder="1" applyAlignment="1">
      <alignment horizontal="left"/>
    </xf>
    <xf numFmtId="0" fontId="11" fillId="0" borderId="0" xfId="5" applyFont="1" applyBorder="1"/>
    <xf numFmtId="0" fontId="10" fillId="0" borderId="7" xfId="5" applyFont="1" applyBorder="1"/>
    <xf numFmtId="0" fontId="10" fillId="0" borderId="8" xfId="5" quotePrefix="1" applyFont="1" applyBorder="1" applyAlignment="1">
      <alignment horizontal="left"/>
    </xf>
    <xf numFmtId="0" fontId="10" fillId="0" borderId="8" xfId="5" applyFont="1" applyBorder="1"/>
    <xf numFmtId="0" fontId="10" fillId="0" borderId="8" xfId="5" applyFont="1" applyBorder="1" applyAlignment="1">
      <alignment horizontal="center"/>
    </xf>
    <xf numFmtId="0" fontId="10" fillId="0" borderId="9" xfId="5" applyNumberFormat="1" applyFont="1" applyBorder="1" applyAlignment="1">
      <alignment horizontal="center"/>
    </xf>
    <xf numFmtId="0" fontId="10" fillId="0" borderId="10" xfId="5" applyFont="1" applyBorder="1"/>
    <xf numFmtId="3" fontId="10" fillId="0" borderId="0" xfId="5" applyNumberFormat="1" applyFont="1" applyBorder="1" applyAlignment="1">
      <alignment horizontal="center"/>
    </xf>
    <xf numFmtId="0" fontId="10" fillId="0" borderId="11" xfId="5" applyNumberFormat="1" applyFont="1" applyBorder="1" applyAlignment="1">
      <alignment horizontal="center"/>
    </xf>
    <xf numFmtId="0" fontId="10" fillId="0" borderId="11" xfId="5" applyFont="1" applyBorder="1" applyAlignment="1">
      <alignment horizontal="center"/>
    </xf>
    <xf numFmtId="0" fontId="10" fillId="0" borderId="12" xfId="5" applyFont="1" applyBorder="1"/>
    <xf numFmtId="0" fontId="10" fillId="0" borderId="13" xfId="5" applyFont="1" applyBorder="1"/>
    <xf numFmtId="0" fontId="10" fillId="0" borderId="13" xfId="5" applyFont="1" applyBorder="1" applyAlignment="1">
      <alignment horizontal="center"/>
    </xf>
    <xf numFmtId="0" fontId="10" fillId="0" borderId="14" xfId="5" applyFont="1" applyBorder="1" applyAlignment="1">
      <alignment horizontal="center"/>
    </xf>
    <xf numFmtId="0" fontId="10" fillId="0" borderId="0" xfId="4" applyFont="1" applyBorder="1" applyAlignment="1">
      <alignment horizontal="center"/>
    </xf>
    <xf numFmtId="166" fontId="10" fillId="0" borderId="3" xfId="6" applyNumberFormat="1" applyFont="1" applyBorder="1" applyAlignment="1">
      <alignment horizontal="center"/>
    </xf>
    <xf numFmtId="0" fontId="4" fillId="0" borderId="0" xfId="4" applyFont="1"/>
    <xf numFmtId="0" fontId="4" fillId="0" borderId="0" xfId="4" applyFont="1" applyAlignment="1">
      <alignment horizontal="center"/>
    </xf>
    <xf numFmtId="0" fontId="4" fillId="0" borderId="0" xfId="4" applyFont="1" applyFill="1" applyAlignment="1">
      <alignment horizontal="center"/>
    </xf>
    <xf numFmtId="0" fontId="4" fillId="0" borderId="2" xfId="4" applyFont="1" applyBorder="1"/>
    <xf numFmtId="0" fontId="4" fillId="0" borderId="2" xfId="4" applyFont="1" applyBorder="1" applyAlignment="1">
      <alignment horizontal="center"/>
    </xf>
    <xf numFmtId="0" fontId="4" fillId="0" borderId="2" xfId="4" applyFont="1" applyFill="1" applyBorder="1" applyAlignment="1">
      <alignment horizontal="center"/>
    </xf>
    <xf numFmtId="0" fontId="4" fillId="0" borderId="0" xfId="4" applyFont="1" applyBorder="1"/>
    <xf numFmtId="0" fontId="4" fillId="0" borderId="0" xfId="4" applyFont="1" applyFill="1"/>
    <xf numFmtId="166" fontId="4" fillId="0" borderId="3" xfId="6" applyNumberFormat="1" applyFont="1" applyBorder="1"/>
    <xf numFmtId="166" fontId="4" fillId="0" borderId="0" xfId="6" applyNumberFormat="1" applyFont="1" applyAlignment="1">
      <alignment horizontal="right"/>
    </xf>
    <xf numFmtId="0" fontId="10" fillId="0" borderId="0" xfId="3" quotePrefix="1" applyNumberFormat="1" applyFont="1" applyFill="1" applyBorder="1" applyAlignment="1" applyProtection="1">
      <alignment horizontal="center" vertical="center"/>
      <protection locked="0"/>
    </xf>
    <xf numFmtId="0" fontId="10" fillId="0" borderId="0" xfId="3" applyNumberFormat="1" applyFont="1" applyFill="1" applyBorder="1" applyAlignment="1" applyProtection="1">
      <alignment horizontal="center" vertical="center"/>
      <protection locked="0"/>
    </xf>
    <xf numFmtId="166" fontId="10" fillId="0" borderId="3" xfId="6" applyNumberFormat="1" applyFont="1" applyFill="1" applyBorder="1" applyAlignment="1">
      <alignment horizontal="center"/>
    </xf>
    <xf numFmtId="0" fontId="4" fillId="0" borderId="0" xfId="4" applyFont="1" applyAlignment="1">
      <alignment horizontal="center" wrapText="1"/>
    </xf>
    <xf numFmtId="165" fontId="4" fillId="0" borderId="2" xfId="4" applyNumberFormat="1" applyFont="1" applyBorder="1" applyAlignment="1">
      <alignment horizontal="center"/>
    </xf>
    <xf numFmtId="0" fontId="4" fillId="0" borderId="0" xfId="4" applyFont="1" applyAlignment="1">
      <alignment horizontal="right"/>
    </xf>
    <xf numFmtId="0" fontId="4" fillId="0" borderId="0" xfId="5" applyFont="1"/>
    <xf numFmtId="167" fontId="10" fillId="0" borderId="0" xfId="7" applyNumberFormat="1" applyFont="1" applyFill="1" applyBorder="1" applyAlignment="1">
      <alignment horizontal="center"/>
    </xf>
    <xf numFmtId="166" fontId="10" fillId="0" borderId="0" xfId="6" applyNumberFormat="1" applyFont="1" applyBorder="1"/>
    <xf numFmtId="166" fontId="10" fillId="0" borderId="0" xfId="6" applyNumberFormat="1" applyFont="1"/>
    <xf numFmtId="167" fontId="10" fillId="0" borderId="0" xfId="7" applyNumberFormat="1" applyFont="1" applyAlignment="1">
      <alignment horizontal="center"/>
    </xf>
    <xf numFmtId="166" fontId="10" fillId="0" borderId="3" xfId="6" applyNumberFormat="1" applyFont="1" applyBorder="1"/>
    <xf numFmtId="166" fontId="10" fillId="0" borderId="0" xfId="6" applyNumberFormat="1" applyFont="1" applyFill="1" applyBorder="1" applyAlignment="1">
      <alignment horizontal="center"/>
    </xf>
    <xf numFmtId="0" fontId="3" fillId="0" borderId="0" xfId="0" applyFont="1" applyFill="1" applyBorder="1"/>
    <xf numFmtId="0" fontId="3" fillId="0" borderId="0" xfId="0" applyFont="1" applyBorder="1"/>
    <xf numFmtId="0" fontId="3" fillId="0" borderId="0" xfId="0" applyFont="1"/>
    <xf numFmtId="0" fontId="3" fillId="0" borderId="0" xfId="4" applyFont="1"/>
    <xf numFmtId="166" fontId="3" fillId="0" borderId="0" xfId="1" applyNumberFormat="1" applyFont="1" applyFill="1" applyBorder="1"/>
    <xf numFmtId="0" fontId="3" fillId="0" borderId="0" xfId="0" applyFont="1" applyFill="1"/>
    <xf numFmtId="0" fontId="4" fillId="0" borderId="0" xfId="0" applyFont="1" applyFill="1" applyAlignment="1">
      <alignment horizontal="center" wrapText="1"/>
    </xf>
    <xf numFmtId="165" fontId="4" fillId="0" borderId="0" xfId="0" applyNumberFormat="1" applyFont="1" applyFill="1" applyBorder="1" applyAlignment="1">
      <alignment horizontal="center"/>
    </xf>
    <xf numFmtId="17" fontId="4" fillId="0" borderId="0" xfId="4" quotePrefix="1" applyNumberFormat="1" applyFont="1" applyFill="1" applyAlignment="1">
      <alignment horizontal="center" wrapText="1"/>
    </xf>
    <xf numFmtId="0" fontId="4" fillId="0" borderId="0" xfId="4" applyFont="1" applyFill="1" applyBorder="1" applyAlignment="1">
      <alignment horizontal="center"/>
    </xf>
    <xf numFmtId="0" fontId="4" fillId="0" borderId="0" xfId="4" applyFont="1" applyBorder="1" applyAlignment="1">
      <alignment horizontal="center"/>
    </xf>
    <xf numFmtId="166" fontId="4" fillId="0" borderId="0" xfId="6" applyNumberFormat="1" applyFont="1" applyBorder="1"/>
    <xf numFmtId="0" fontId="3" fillId="0" borderId="0" xfId="4" applyFont="1" applyFill="1" applyBorder="1"/>
    <xf numFmtId="166" fontId="3" fillId="0" borderId="3" xfId="6" applyNumberFormat="1" applyFont="1" applyBorder="1"/>
    <xf numFmtId="166" fontId="3" fillId="0" borderId="0" xfId="6" applyNumberFormat="1" applyFont="1"/>
    <xf numFmtId="0" fontId="3" fillId="0" borderId="0" xfId="4" applyFont="1" applyAlignment="1">
      <alignment horizontal="right"/>
    </xf>
    <xf numFmtId="166" fontId="3" fillId="0" borderId="0" xfId="6" applyNumberFormat="1" applyFont="1" applyFill="1"/>
    <xf numFmtId="41" fontId="3" fillId="0" borderId="0" xfId="0" applyNumberFormat="1" applyFont="1" applyFill="1" applyAlignment="1">
      <alignment horizontal="center"/>
    </xf>
    <xf numFmtId="0" fontId="3" fillId="28" borderId="0" xfId="0" applyFont="1" applyFill="1" applyAlignment="1">
      <alignment horizontal="center"/>
    </xf>
    <xf numFmtId="166" fontId="3" fillId="0" borderId="0" xfId="1" applyNumberFormat="1" applyFont="1" applyAlignment="1"/>
    <xf numFmtId="0" fontId="3" fillId="0" borderId="0" xfId="4" quotePrefix="1" applyFont="1" applyFill="1"/>
    <xf numFmtId="41" fontId="3" fillId="0" borderId="0" xfId="4" applyNumberFormat="1" applyFont="1"/>
    <xf numFmtId="166" fontId="3" fillId="0" borderId="0" xfId="4" applyNumberFormat="1" applyFont="1"/>
    <xf numFmtId="166" fontId="3" fillId="0" borderId="0" xfId="178" applyNumberFormat="1" applyFont="1" applyFill="1"/>
    <xf numFmtId="166" fontId="3" fillId="0" borderId="3" xfId="6" applyNumberFormat="1" applyFont="1" applyFill="1" applyBorder="1"/>
    <xf numFmtId="43" fontId="3" fillId="0" borderId="0" xfId="4" applyNumberFormat="1" applyFont="1"/>
    <xf numFmtId="166" fontId="3" fillId="0" borderId="0" xfId="1" applyNumberFormat="1" applyFont="1"/>
    <xf numFmtId="166" fontId="3" fillId="0" borderId="0" xfId="1" applyNumberFormat="1" applyFont="1" applyFill="1"/>
    <xf numFmtId="41" fontId="3" fillId="0" borderId="0" xfId="245" applyNumberFormat="1" applyFont="1" applyFill="1" applyAlignment="1">
      <alignment horizontal="center"/>
    </xf>
    <xf numFmtId="165" fontId="4" fillId="0" borderId="2" xfId="0" applyNumberFormat="1" applyFont="1" applyFill="1" applyBorder="1" applyAlignment="1">
      <alignment horizontal="center"/>
    </xf>
    <xf numFmtId="17" fontId="3" fillId="0" borderId="0" xfId="0" applyNumberFormat="1" applyFont="1" applyFill="1"/>
    <xf numFmtId="166" fontId="3" fillId="0" borderId="0" xfId="0" applyNumberFormat="1" applyFont="1" applyFill="1"/>
    <xf numFmtId="0" fontId="3" fillId="0" borderId="2" xfId="0" applyFont="1" applyFill="1" applyBorder="1"/>
    <xf numFmtId="0" fontId="3" fillId="0" borderId="6" xfId="0" applyFont="1" applyFill="1" applyBorder="1"/>
    <xf numFmtId="166" fontId="3" fillId="0" borderId="6" xfId="1" applyNumberFormat="1" applyFont="1" applyFill="1" applyBorder="1"/>
    <xf numFmtId="166" fontId="3" fillId="0" borderId="3" xfId="1" applyNumberFormat="1" applyFont="1" applyFill="1" applyBorder="1"/>
    <xf numFmtId="166" fontId="3" fillId="0" borderId="5" xfId="1" applyNumberFormat="1" applyFont="1" applyFill="1" applyBorder="1"/>
    <xf numFmtId="166" fontId="3" fillId="0" borderId="4" xfId="1" applyNumberFormat="1" applyFont="1" applyFill="1" applyBorder="1"/>
    <xf numFmtId="0" fontId="3" fillId="0" borderId="0" xfId="0" applyFont="1" applyFill="1" applyBorder="1" applyAlignment="1">
      <alignment horizontal="right"/>
    </xf>
    <xf numFmtId="166" fontId="3" fillId="0" borderId="0" xfId="0" applyNumberFormat="1" applyFont="1" applyFill="1" applyBorder="1"/>
    <xf numFmtId="0" fontId="3" fillId="0" borderId="0" xfId="4" applyFont="1" applyBorder="1"/>
    <xf numFmtId="0" fontId="3" fillId="0" borderId="2" xfId="4" applyFont="1" applyBorder="1"/>
    <xf numFmtId="0" fontId="3" fillId="0" borderId="2" xfId="4" applyFont="1" applyFill="1" applyBorder="1"/>
    <xf numFmtId="0" fontId="3" fillId="0" borderId="0" xfId="4" applyFont="1" applyAlignment="1">
      <alignment horizontal="left"/>
    </xf>
    <xf numFmtId="166" fontId="3" fillId="0" borderId="4" xfId="4" applyNumberFormat="1" applyFont="1" applyBorder="1"/>
    <xf numFmtId="166" fontId="3" fillId="0" borderId="0" xfId="6" applyNumberFormat="1" applyFont="1" applyBorder="1"/>
    <xf numFmtId="167" fontId="10" fillId="0" borderId="0" xfId="7" applyNumberFormat="1" applyFont="1" applyFill="1" applyAlignment="1">
      <alignment horizontal="center"/>
    </xf>
    <xf numFmtId="0" fontId="4" fillId="0" borderId="0" xfId="0" applyFont="1" applyFill="1" applyAlignment="1">
      <alignment horizontal="right"/>
    </xf>
    <xf numFmtId="166" fontId="4" fillId="0" borderId="5" xfId="0" applyNumberFormat="1" applyFont="1" applyFill="1" applyBorder="1"/>
    <xf numFmtId="166" fontId="4" fillId="0" borderId="0" xfId="1" applyNumberFormat="1" applyFont="1" applyFill="1" applyBorder="1"/>
    <xf numFmtId="166" fontId="3" fillId="0" borderId="0" xfId="0" applyNumberFormat="1" applyFont="1"/>
    <xf numFmtId="43" fontId="3" fillId="0" borderId="0" xfId="0" applyNumberFormat="1" applyFont="1"/>
    <xf numFmtId="0" fontId="3" fillId="0" borderId="2" xfId="0" applyFont="1" applyBorder="1"/>
    <xf numFmtId="164" fontId="3" fillId="0" borderId="0" xfId="0" applyNumberFormat="1" applyFont="1" applyFill="1"/>
    <xf numFmtId="167" fontId="3" fillId="0" borderId="0" xfId="2" applyNumberFormat="1" applyFont="1" applyFill="1"/>
    <xf numFmtId="0" fontId="3" fillId="0" borderId="0" xfId="4" applyFont="1" applyFill="1"/>
    <xf numFmtId="167" fontId="3" fillId="0" borderId="0" xfId="2" applyNumberFormat="1" applyFont="1" applyFill="1" applyBorder="1"/>
    <xf numFmtId="166" fontId="3" fillId="0" borderId="0" xfId="4" applyNumberFormat="1" applyFont="1" applyBorder="1"/>
    <xf numFmtId="166" fontId="3" fillId="0" borderId="0" xfId="4" applyNumberFormat="1" applyFont="1" applyFill="1" applyBorder="1"/>
    <xf numFmtId="166" fontId="3" fillId="0" borderId="4" xfId="6" applyNumberFormat="1" applyFont="1" applyBorder="1"/>
    <xf numFmtId="166" fontId="3" fillId="0" borderId="4" xfId="6" applyNumberFormat="1" applyFont="1" applyFill="1" applyBorder="1"/>
    <xf numFmtId="166" fontId="3" fillId="0" borderId="0" xfId="4" applyNumberFormat="1" applyFont="1" applyFill="1"/>
    <xf numFmtId="167" fontId="10" fillId="0" borderId="0" xfId="2" applyNumberFormat="1" applyFont="1" applyFill="1" applyBorder="1" applyAlignment="1">
      <alignment horizontal="center"/>
    </xf>
    <xf numFmtId="0" fontId="11" fillId="0" borderId="0" xfId="5" applyFont="1" applyBorder="1" applyAlignment="1">
      <alignment horizontal="center"/>
    </xf>
    <xf numFmtId="0" fontId="11" fillId="0" borderId="0" xfId="5" applyFont="1" applyBorder="1" applyAlignment="1">
      <alignment horizontal="right"/>
    </xf>
    <xf numFmtId="0" fontId="10" fillId="0" borderId="0" xfId="5" applyFont="1" applyFill="1" applyAlignment="1">
      <alignment horizontal="centerContinuous"/>
    </xf>
    <xf numFmtId="0" fontId="10" fillId="0" borderId="0" xfId="5" applyFont="1" applyFill="1" applyAlignment="1">
      <alignment horizontal="center"/>
    </xf>
    <xf numFmtId="166" fontId="11" fillId="0" borderId="3" xfId="6" applyNumberFormat="1" applyFont="1" applyBorder="1" applyAlignment="1">
      <alignment horizontal="center"/>
    </xf>
    <xf numFmtId="0" fontId="3" fillId="0" borderId="0" xfId="5" applyFont="1"/>
    <xf numFmtId="0" fontId="3" fillId="0" borderId="0" xfId="5" applyFont="1" applyAlignment="1">
      <alignment horizontal="center"/>
    </xf>
    <xf numFmtId="0" fontId="3" fillId="0" borderId="0" xfId="5" applyNumberFormat="1" applyFont="1" applyAlignment="1">
      <alignment horizontal="center"/>
    </xf>
    <xf numFmtId="0" fontId="34" fillId="0" borderId="0" xfId="5" applyFont="1" applyAlignment="1">
      <alignment horizontal="center"/>
    </xf>
    <xf numFmtId="0" fontId="34" fillId="0" borderId="0" xfId="5" applyNumberFormat="1" applyFont="1" applyAlignment="1">
      <alignment horizontal="center"/>
    </xf>
    <xf numFmtId="0" fontId="3" fillId="0" borderId="0" xfId="5" applyFont="1" applyBorder="1"/>
    <xf numFmtId="0" fontId="4" fillId="0" borderId="0" xfId="5" applyFont="1" applyBorder="1" applyAlignment="1">
      <alignment horizontal="left"/>
    </xf>
    <xf numFmtId="0" fontId="3" fillId="0" borderId="0" xfId="5" applyFont="1" applyBorder="1" applyAlignment="1">
      <alignment horizontal="center"/>
    </xf>
    <xf numFmtId="166" fontId="3" fillId="0" borderId="0" xfId="6" applyNumberFormat="1" applyFont="1" applyBorder="1" applyAlignment="1">
      <alignment horizontal="center"/>
    </xf>
    <xf numFmtId="0" fontId="3" fillId="0" borderId="0" xfId="5" applyNumberFormat="1" applyFont="1" applyBorder="1" applyAlignment="1">
      <alignment horizontal="center"/>
    </xf>
    <xf numFmtId="0" fontId="3" fillId="0" borderId="0" xfId="5" applyFont="1" applyBorder="1" applyAlignment="1">
      <alignment horizontal="left"/>
    </xf>
    <xf numFmtId="167" fontId="3" fillId="0" borderId="0" xfId="2" applyNumberFormat="1" applyFont="1" applyFill="1" applyBorder="1" applyAlignment="1">
      <alignment horizontal="center"/>
    </xf>
    <xf numFmtId="41" fontId="3" fillId="0" borderId="0" xfId="6" applyNumberFormat="1" applyFont="1" applyBorder="1" applyAlignment="1">
      <alignment horizontal="center"/>
    </xf>
    <xf numFmtId="0" fontId="3" fillId="0" borderId="0" xfId="4" applyFont="1" applyBorder="1" applyAlignment="1">
      <alignment horizontal="left"/>
    </xf>
    <xf numFmtId="0" fontId="3" fillId="0" borderId="0" xfId="5" applyFont="1" applyFill="1" applyBorder="1" applyAlignment="1">
      <alignment horizontal="center"/>
    </xf>
    <xf numFmtId="0" fontId="3" fillId="0" borderId="0" xfId="5" applyFont="1" applyFill="1" applyBorder="1" applyAlignment="1">
      <alignment horizontal="centerContinuous"/>
    </xf>
    <xf numFmtId="166" fontId="3" fillId="0" borderId="0" xfId="6" applyNumberFormat="1" applyFont="1" applyFill="1" applyBorder="1" applyAlignment="1">
      <alignment horizontal="center"/>
    </xf>
    <xf numFmtId="168" fontId="3" fillId="0" borderId="0" xfId="7" applyNumberFormat="1" applyFont="1" applyBorder="1" applyAlignment="1">
      <alignment horizontal="center"/>
    </xf>
    <xf numFmtId="41" fontId="3" fillId="0" borderId="0" xfId="6" applyNumberFormat="1" applyFont="1" applyFill="1" applyBorder="1" applyAlignment="1">
      <alignment horizontal="center"/>
    </xf>
    <xf numFmtId="167" fontId="3" fillId="0" borderId="0" xfId="7" applyNumberFormat="1" applyFont="1" applyFill="1" applyBorder="1" applyAlignment="1">
      <alignment horizontal="center"/>
    </xf>
    <xf numFmtId="167" fontId="3" fillId="0" borderId="0" xfId="7" applyNumberFormat="1" applyFont="1" applyBorder="1" applyAlignment="1">
      <alignment horizontal="center"/>
    </xf>
    <xf numFmtId="0" fontId="3" fillId="0" borderId="0" xfId="5" applyNumberFormat="1" applyFont="1" applyFill="1" applyBorder="1" applyAlignment="1">
      <alignment horizontal="center"/>
    </xf>
    <xf numFmtId="168" fontId="3" fillId="0" borderId="0" xfId="7" applyNumberFormat="1" applyFont="1" applyFill="1" applyBorder="1" applyAlignment="1">
      <alignment horizontal="center"/>
    </xf>
    <xf numFmtId="166" fontId="3" fillId="0" borderId="3" xfId="6" applyNumberFormat="1" applyFont="1" applyBorder="1" applyAlignment="1">
      <alignment horizontal="center"/>
    </xf>
    <xf numFmtId="0" fontId="3" fillId="0" borderId="0" xfId="5" applyFont="1" applyFill="1" applyBorder="1" applyAlignment="1"/>
    <xf numFmtId="0" fontId="4" fillId="0" borderId="0" xfId="5" applyFont="1" applyFill="1" applyBorder="1" applyAlignment="1"/>
    <xf numFmtId="0" fontId="4" fillId="0" borderId="0" xfId="5" applyFont="1" applyBorder="1" applyAlignment="1"/>
    <xf numFmtId="0" fontId="3" fillId="0" borderId="0" xfId="5" applyFont="1" applyBorder="1" applyAlignment="1"/>
    <xf numFmtId="0" fontId="3" fillId="0" borderId="0" xfId="5" quotePrefix="1" applyFont="1" applyBorder="1" applyAlignment="1">
      <alignment horizontal="left"/>
    </xf>
    <xf numFmtId="0" fontId="4" fillId="0" borderId="0" xfId="5" applyFont="1" applyBorder="1"/>
    <xf numFmtId="0" fontId="3" fillId="0" borderId="7" xfId="5" applyFont="1" applyBorder="1"/>
    <xf numFmtId="0" fontId="3" fillId="0" borderId="8" xfId="5" quotePrefix="1" applyFont="1" applyBorder="1" applyAlignment="1">
      <alignment horizontal="left"/>
    </xf>
    <xf numFmtId="0" fontId="3" fillId="0" borderId="8" xfId="5" applyFont="1" applyBorder="1"/>
    <xf numFmtId="0" fontId="3" fillId="0" borderId="8" xfId="5" applyFont="1" applyBorder="1" applyAlignment="1">
      <alignment horizontal="center"/>
    </xf>
    <xf numFmtId="0" fontId="3" fillId="0" borderId="9" xfId="5" applyNumberFormat="1" applyFont="1" applyBorder="1" applyAlignment="1">
      <alignment horizontal="center"/>
    </xf>
    <xf numFmtId="0" fontId="3" fillId="0" borderId="10" xfId="5" applyFont="1" applyBorder="1"/>
    <xf numFmtId="3" fontId="3" fillId="0" borderId="0" xfId="5" applyNumberFormat="1" applyFont="1" applyBorder="1" applyAlignment="1">
      <alignment horizontal="center"/>
    </xf>
    <xf numFmtId="0" fontId="3" fillId="0" borderId="11" xfId="5" applyNumberFormat="1" applyFont="1" applyBorder="1" applyAlignment="1">
      <alignment horizontal="center"/>
    </xf>
    <xf numFmtId="0" fontId="3" fillId="0" borderId="11" xfId="5" applyFont="1" applyBorder="1" applyAlignment="1">
      <alignment horizontal="center"/>
    </xf>
    <xf numFmtId="0" fontId="3" fillId="0" borderId="12" xfId="5" applyFont="1" applyBorder="1"/>
    <xf numFmtId="0" fontId="3" fillId="0" borderId="13" xfId="5" applyFont="1" applyBorder="1"/>
    <xf numFmtId="0" fontId="3" fillId="0" borderId="13" xfId="5" applyFont="1" applyBorder="1" applyAlignment="1">
      <alignment horizontal="center"/>
    </xf>
    <xf numFmtId="0" fontId="3" fillId="0" borderId="14" xfId="5" applyFont="1" applyBorder="1" applyAlignment="1">
      <alignment horizontal="center"/>
    </xf>
    <xf numFmtId="0" fontId="3" fillId="0" borderId="0" xfId="5" applyFont="1" applyAlignment="1">
      <alignment horizontal="left"/>
    </xf>
    <xf numFmtId="0" fontId="4" fillId="0" borderId="0" xfId="5" applyFont="1" applyBorder="1" applyAlignment="1">
      <alignment horizontal="right"/>
    </xf>
    <xf numFmtId="166" fontId="4" fillId="0" borderId="0" xfId="6" applyNumberFormat="1" applyFont="1" applyBorder="1" applyAlignment="1">
      <alignment horizontal="center"/>
    </xf>
    <xf numFmtId="43" fontId="3" fillId="0" borderId="0" xfId="6" applyFont="1" applyFill="1" applyBorder="1" applyAlignment="1">
      <alignment horizontal="center"/>
    </xf>
    <xf numFmtId="166" fontId="3" fillId="0" borderId="0" xfId="6" applyNumberFormat="1" applyFont="1" applyFill="1" applyBorder="1" applyAlignment="1"/>
    <xf numFmtId="0" fontId="3" fillId="0" borderId="0" xfId="5" applyFont="1" applyFill="1" applyBorder="1" applyAlignment="1">
      <alignment horizontal="left" indent="1"/>
    </xf>
    <xf numFmtId="41" fontId="3" fillId="0" borderId="0" xfId="1" applyNumberFormat="1" applyFont="1" applyFill="1" applyBorder="1" applyAlignment="1">
      <alignment horizontal="center"/>
    </xf>
    <xf numFmtId="0" fontId="3" fillId="0" borderId="0" xfId="0" applyFont="1" applyFill="1" applyBorder="1" applyProtection="1">
      <protection locked="0"/>
    </xf>
    <xf numFmtId="0" fontId="3" fillId="0" borderId="0" xfId="0" applyFont="1" applyFill="1" applyProtection="1">
      <protection locked="0"/>
    </xf>
    <xf numFmtId="0" fontId="4" fillId="0" borderId="0" xfId="5" applyFont="1" applyBorder="1" applyAlignment="1">
      <alignment horizontal="center"/>
    </xf>
    <xf numFmtId="166" fontId="3" fillId="0" borderId="0" xfId="0" applyNumberFormat="1" applyFont="1" applyFill="1" applyAlignment="1">
      <alignment horizontal="right"/>
    </xf>
    <xf numFmtId="0" fontId="3" fillId="0" borderId="0" xfId="0" applyFont="1" applyFill="1" applyAlignment="1" applyProtection="1">
      <alignment horizontal="center"/>
      <protection locked="0"/>
    </xf>
    <xf numFmtId="165" fontId="4" fillId="0" borderId="21" xfId="0" applyNumberFormat="1" applyFont="1" applyFill="1" applyBorder="1" applyAlignment="1">
      <alignment horizontal="center" wrapText="1"/>
    </xf>
    <xf numFmtId="165" fontId="4" fillId="0" borderId="22" xfId="0" applyNumberFormat="1" applyFont="1" applyFill="1" applyBorder="1" applyAlignment="1">
      <alignment horizontal="center" wrapText="1"/>
    </xf>
    <xf numFmtId="0" fontId="3" fillId="0" borderId="0" xfId="5" applyFont="1" applyFill="1" applyBorder="1" applyAlignment="1">
      <alignment horizontal="center"/>
    </xf>
    <xf numFmtId="0" fontId="10" fillId="0" borderId="0" xfId="5" applyFont="1" applyFill="1" applyAlignment="1">
      <alignment horizontal="center"/>
    </xf>
    <xf numFmtId="0" fontId="4" fillId="0" borderId="21" xfId="0" applyFont="1" applyFill="1" applyBorder="1" applyAlignment="1">
      <alignment horizontal="center" wrapText="1"/>
    </xf>
    <xf numFmtId="0" fontId="4" fillId="0" borderId="22" xfId="0" applyFont="1" applyFill="1" applyBorder="1" applyAlignment="1">
      <alignment horizontal="center" wrapText="1"/>
    </xf>
  </cellXfs>
  <cellStyles count="253">
    <cellStyle name="Comma" xfId="1" builtinId="3"/>
    <cellStyle name="Comma  - Style1" xfId="8"/>
    <cellStyle name="Comma  - Style1 2" xfId="180"/>
    <cellStyle name="Comma  - Style2" xfId="9"/>
    <cellStyle name="Comma  - Style2 2" xfId="181"/>
    <cellStyle name="Comma  - Style3" xfId="10"/>
    <cellStyle name="Comma  - Style3 2" xfId="182"/>
    <cellStyle name="Comma  - Style4" xfId="11"/>
    <cellStyle name="Comma  - Style4 2" xfId="183"/>
    <cellStyle name="Comma  - Style5" xfId="12"/>
    <cellStyle name="Comma  - Style5 2" xfId="184"/>
    <cellStyle name="Comma  - Style6" xfId="13"/>
    <cellStyle name="Comma  - Style6 2" xfId="185"/>
    <cellStyle name="Comma  - Style7" xfId="14"/>
    <cellStyle name="Comma  - Style7 2" xfId="186"/>
    <cellStyle name="Comma  - Style8" xfId="15"/>
    <cellStyle name="Comma  - Style8 2" xfId="187"/>
    <cellStyle name="Comma [0] 2" xfId="80"/>
    <cellStyle name="Comma [0] 2 2" xfId="207"/>
    <cellStyle name="Comma 2" xfId="6"/>
    <cellStyle name="Comma 2 2" xfId="178"/>
    <cellStyle name="Comma 3" xfId="77"/>
    <cellStyle name="Comma 3 2" xfId="247"/>
    <cellStyle name="Comma 4" xfId="175"/>
    <cellStyle name="Comma 4 2" xfId="249"/>
    <cellStyle name="Comma 5" xfId="204"/>
    <cellStyle name="Comma 5 2" xfId="252"/>
    <cellStyle name="Comma0" xfId="16"/>
    <cellStyle name="Currency No Comma" xfId="17"/>
    <cellStyle name="Currency0" xfId="18"/>
    <cellStyle name="Date" xfId="19"/>
    <cellStyle name="Fixed" xfId="20"/>
    <cellStyle name="Grey" xfId="21"/>
    <cellStyle name="Grey 2" xfId="188"/>
    <cellStyle name="header" xfId="22"/>
    <cellStyle name="Header1" xfId="23"/>
    <cellStyle name="Header2" xfId="24"/>
    <cellStyle name="Input [yellow]" xfId="25"/>
    <cellStyle name="Input [yellow] 2" xfId="189"/>
    <cellStyle name="MCP" xfId="26"/>
    <cellStyle name="nONE" xfId="27"/>
    <cellStyle name="noninput" xfId="28"/>
    <cellStyle name="noninput 2" xfId="190"/>
    <cellStyle name="Normal" xfId="0" builtinId="0"/>
    <cellStyle name="Normal - Style1" xfId="29"/>
    <cellStyle name="Normal - Style1 2" xfId="191"/>
    <cellStyle name="Normal 2" xfId="4"/>
    <cellStyle name="Normal 2 2" xfId="177"/>
    <cellStyle name="Normal 2 3" xfId="242"/>
    <cellStyle name="Normal 2 4" xfId="244"/>
    <cellStyle name="Normal 3" xfId="76"/>
    <cellStyle name="Normal 3 2" xfId="243"/>
    <cellStyle name="Normal 3 3" xfId="246"/>
    <cellStyle name="Normal 4" xfId="81"/>
    <cellStyle name="Normal 4 2" xfId="208"/>
    <cellStyle name="Normal 5" xfId="78"/>
    <cellStyle name="Normal 5 2" xfId="248"/>
    <cellStyle name="Normal 6" xfId="241"/>
    <cellStyle name="Normal 7" xfId="245"/>
    <cellStyle name="Normal_Copy of File50007" xfId="5"/>
    <cellStyle name="Password" xfId="30"/>
    <cellStyle name="Percent" xfId="2" builtinId="5"/>
    <cellStyle name="Percent [2]" xfId="31"/>
    <cellStyle name="Percent [2] 2" xfId="192"/>
    <cellStyle name="Percent 2" xfId="7"/>
    <cellStyle name="Percent 2 2" xfId="179"/>
    <cellStyle name="Percent 3" xfId="79"/>
    <cellStyle name="Percent 4" xfId="176"/>
    <cellStyle name="Percent 4 2" xfId="250"/>
    <cellStyle name="Percent 5" xfId="203"/>
    <cellStyle name="Percent 5 2" xfId="251"/>
    <cellStyle name="SAPBEXaggData" xfId="32"/>
    <cellStyle name="SAPBEXaggDataEmph" xfId="33"/>
    <cellStyle name="SAPBEXaggItem" xfId="34"/>
    <cellStyle name="SAPBEXaggItem 2" xfId="82"/>
    <cellStyle name="SAPBEXaggItem 3" xfId="83"/>
    <cellStyle name="SAPBEXaggItem 4" xfId="84"/>
    <cellStyle name="SAPBEXaggItem 5" xfId="85"/>
    <cellStyle name="SAPBEXaggItem 6" xfId="86"/>
    <cellStyle name="SAPBEXaggItem_Copy of xSAPtemp5457" xfId="87"/>
    <cellStyle name="SAPBEXaggItemX" xfId="35"/>
    <cellStyle name="SAPBEXchaText" xfId="36"/>
    <cellStyle name="SAPBEXchaText 2" xfId="88"/>
    <cellStyle name="SAPBEXchaText 3" xfId="89"/>
    <cellStyle name="SAPBEXchaText 4" xfId="90"/>
    <cellStyle name="SAPBEXchaText 5" xfId="91"/>
    <cellStyle name="SAPBEXchaText 6" xfId="92"/>
    <cellStyle name="SAPBEXchaText_Copy of xSAPtemp5457" xfId="93"/>
    <cellStyle name="SAPBEXexcBad7" xfId="37"/>
    <cellStyle name="SAPBEXexcBad8" xfId="38"/>
    <cellStyle name="SAPBEXexcBad9" xfId="39"/>
    <cellStyle name="SAPBEXexcCritical4" xfId="40"/>
    <cellStyle name="SAPBEXexcCritical5" xfId="41"/>
    <cellStyle name="SAPBEXexcCritical6" xfId="42"/>
    <cellStyle name="SAPBEXexcGood1" xfId="43"/>
    <cellStyle name="SAPBEXexcGood2" xfId="44"/>
    <cellStyle name="SAPBEXexcGood3" xfId="45"/>
    <cellStyle name="SAPBEXfilterDrill" xfId="46"/>
    <cellStyle name="SAPBEXfilterItem" xfId="47"/>
    <cellStyle name="SAPBEXfilterItem 2" xfId="94"/>
    <cellStyle name="SAPBEXfilterItem 3" xfId="95"/>
    <cellStyle name="SAPBEXfilterItem 4" xfId="96"/>
    <cellStyle name="SAPBEXfilterItem 5" xfId="97"/>
    <cellStyle name="SAPBEXfilterItem 6" xfId="98"/>
    <cellStyle name="SAPBEXfilterItem_Copy of xSAPtemp5457" xfId="99"/>
    <cellStyle name="SAPBEXfilterText" xfId="48"/>
    <cellStyle name="SAPBEXfilterText 2" xfId="100"/>
    <cellStyle name="SAPBEXfilterText 3" xfId="101"/>
    <cellStyle name="SAPBEXfilterText 4" xfId="102"/>
    <cellStyle name="SAPBEXfilterText 5" xfId="103"/>
    <cellStyle name="SAPBEXformats" xfId="49"/>
    <cellStyle name="SAPBEXheaderItem" xfId="50"/>
    <cellStyle name="SAPBEXheaderItem 2" xfId="104"/>
    <cellStyle name="SAPBEXheaderItem 3" xfId="105"/>
    <cellStyle name="SAPBEXheaderItem 4" xfId="106"/>
    <cellStyle name="SAPBEXheaderItem 5" xfId="107"/>
    <cellStyle name="SAPBEXheaderItem 6" xfId="108"/>
    <cellStyle name="SAPBEXheaderItem 7" xfId="109"/>
    <cellStyle name="SAPBEXheaderItem_Copy of xSAPtemp5457" xfId="110"/>
    <cellStyle name="SAPBEXheaderText" xfId="51"/>
    <cellStyle name="SAPBEXheaderText 2" xfId="111"/>
    <cellStyle name="SAPBEXheaderText 3" xfId="112"/>
    <cellStyle name="SAPBEXheaderText 4" xfId="113"/>
    <cellStyle name="SAPBEXheaderText 5" xfId="114"/>
    <cellStyle name="SAPBEXheaderText 6" xfId="115"/>
    <cellStyle name="SAPBEXheaderText 7" xfId="116"/>
    <cellStyle name="SAPBEXheaderText_Copy of xSAPtemp5457" xfId="117"/>
    <cellStyle name="SAPBEXHLevel0" xfId="52"/>
    <cellStyle name="SAPBEXHLevel0 2" xfId="118"/>
    <cellStyle name="SAPBEXHLevel0 2 2" xfId="209"/>
    <cellStyle name="SAPBEXHLevel0 3" xfId="119"/>
    <cellStyle name="SAPBEXHLevel0 3 2" xfId="210"/>
    <cellStyle name="SAPBEXHLevel0 4" xfId="120"/>
    <cellStyle name="SAPBEXHLevel0 4 2" xfId="211"/>
    <cellStyle name="SAPBEXHLevel0 5" xfId="121"/>
    <cellStyle name="SAPBEXHLevel0 5 2" xfId="212"/>
    <cellStyle name="SAPBEXHLevel0 6" xfId="193"/>
    <cellStyle name="SAPBEXHLevel0X" xfId="53"/>
    <cellStyle name="SAPBEXHLevel0X 2" xfId="122"/>
    <cellStyle name="SAPBEXHLevel0X 2 2" xfId="213"/>
    <cellStyle name="SAPBEXHLevel0X 3" xfId="123"/>
    <cellStyle name="SAPBEXHLevel0X 3 2" xfId="214"/>
    <cellStyle name="SAPBEXHLevel0X 4" xfId="124"/>
    <cellStyle name="SAPBEXHLevel0X 4 2" xfId="215"/>
    <cellStyle name="SAPBEXHLevel0X 5" xfId="125"/>
    <cellStyle name="SAPBEXHLevel0X 5 2" xfId="216"/>
    <cellStyle name="SAPBEXHLevel0X 6" xfId="194"/>
    <cellStyle name="SAPBEXHLevel1" xfId="54"/>
    <cellStyle name="SAPBEXHLevel1 2" xfId="126"/>
    <cellStyle name="SAPBEXHLevel1 2 2" xfId="217"/>
    <cellStyle name="SAPBEXHLevel1 3" xfId="127"/>
    <cellStyle name="SAPBEXHLevel1 3 2" xfId="218"/>
    <cellStyle name="SAPBEXHLevel1 4" xfId="128"/>
    <cellStyle name="SAPBEXHLevel1 4 2" xfId="219"/>
    <cellStyle name="SAPBEXHLevel1 5" xfId="129"/>
    <cellStyle name="SAPBEXHLevel1 5 2" xfId="220"/>
    <cellStyle name="SAPBEXHLevel1 6" xfId="195"/>
    <cellStyle name="SAPBEXHLevel1X" xfId="55"/>
    <cellStyle name="SAPBEXHLevel1X 2" xfId="130"/>
    <cellStyle name="SAPBEXHLevel1X 2 2" xfId="221"/>
    <cellStyle name="SAPBEXHLevel1X 3" xfId="131"/>
    <cellStyle name="SAPBEXHLevel1X 3 2" xfId="222"/>
    <cellStyle name="SAPBEXHLevel1X 4" xfId="132"/>
    <cellStyle name="SAPBEXHLevel1X 4 2" xfId="223"/>
    <cellStyle name="SAPBEXHLevel1X 5" xfId="133"/>
    <cellStyle name="SAPBEXHLevel1X 5 2" xfId="224"/>
    <cellStyle name="SAPBEXHLevel1X 6" xfId="196"/>
    <cellStyle name="SAPBEXHLevel2" xfId="56"/>
    <cellStyle name="SAPBEXHLevel2 2" xfId="134"/>
    <cellStyle name="SAPBEXHLevel2 2 2" xfId="225"/>
    <cellStyle name="SAPBEXHLevel2 3" xfId="135"/>
    <cellStyle name="SAPBEXHLevel2 3 2" xfId="226"/>
    <cellStyle name="SAPBEXHLevel2 4" xfId="136"/>
    <cellStyle name="SAPBEXHLevel2 4 2" xfId="227"/>
    <cellStyle name="SAPBEXHLevel2 5" xfId="137"/>
    <cellStyle name="SAPBEXHLevel2 5 2" xfId="228"/>
    <cellStyle name="SAPBEXHLevel2 6" xfId="197"/>
    <cellStyle name="SAPBEXHLevel2X" xfId="57"/>
    <cellStyle name="SAPBEXHLevel2X 2" xfId="138"/>
    <cellStyle name="SAPBEXHLevel2X 2 2" xfId="229"/>
    <cellStyle name="SAPBEXHLevel2X 3" xfId="139"/>
    <cellStyle name="SAPBEXHLevel2X 3 2" xfId="230"/>
    <cellStyle name="SAPBEXHLevel2X 4" xfId="140"/>
    <cellStyle name="SAPBEXHLevel2X 4 2" xfId="231"/>
    <cellStyle name="SAPBEXHLevel2X 5" xfId="141"/>
    <cellStyle name="SAPBEXHLevel2X 5 2" xfId="232"/>
    <cellStyle name="SAPBEXHLevel2X 6" xfId="198"/>
    <cellStyle name="SAPBEXHLevel3" xfId="58"/>
    <cellStyle name="SAPBEXHLevel3 2" xfId="142"/>
    <cellStyle name="SAPBEXHLevel3 2 2" xfId="233"/>
    <cellStyle name="SAPBEXHLevel3 3" xfId="143"/>
    <cellStyle name="SAPBEXHLevel3 3 2" xfId="234"/>
    <cellStyle name="SAPBEXHLevel3 4" xfId="144"/>
    <cellStyle name="SAPBEXHLevel3 4 2" xfId="235"/>
    <cellStyle name="SAPBEXHLevel3 5" xfId="145"/>
    <cellStyle name="SAPBEXHLevel3 5 2" xfId="236"/>
    <cellStyle name="SAPBEXHLevel3 6" xfId="199"/>
    <cellStyle name="SAPBEXHLevel3X" xfId="59"/>
    <cellStyle name="SAPBEXHLevel3X 2" xfId="146"/>
    <cellStyle name="SAPBEXHLevel3X 2 2" xfId="237"/>
    <cellStyle name="SAPBEXHLevel3X 3" xfId="147"/>
    <cellStyle name="SAPBEXHLevel3X 3 2" xfId="238"/>
    <cellStyle name="SAPBEXHLevel3X 4" xfId="148"/>
    <cellStyle name="SAPBEXHLevel3X 4 2" xfId="239"/>
    <cellStyle name="SAPBEXHLevel3X 5" xfId="149"/>
    <cellStyle name="SAPBEXHLevel3X 5 2" xfId="240"/>
    <cellStyle name="SAPBEXHLevel3X 6" xfId="200"/>
    <cellStyle name="SAPBEXresData" xfId="60"/>
    <cellStyle name="SAPBEXresDataEmph" xfId="61"/>
    <cellStyle name="SAPBEXresItem" xfId="62"/>
    <cellStyle name="SAPBEXresItemX" xfId="63"/>
    <cellStyle name="SAPBEXstdData" xfId="64"/>
    <cellStyle name="SAPBEXstdData 2" xfId="150"/>
    <cellStyle name="SAPBEXstdData 3" xfId="151"/>
    <cellStyle name="SAPBEXstdData 4" xfId="152"/>
    <cellStyle name="SAPBEXstdData 5" xfId="153"/>
    <cellStyle name="SAPBEXstdData 6" xfId="154"/>
    <cellStyle name="SAPBEXstdData_Copy of xSAPtemp5457" xfId="155"/>
    <cellStyle name="SAPBEXstdDataEmph" xfId="65"/>
    <cellStyle name="SAPBEXstdItem" xfId="3"/>
    <cellStyle name="SAPBEXstdItem 2" xfId="156"/>
    <cellStyle name="SAPBEXstdItem 3" xfId="157"/>
    <cellStyle name="SAPBEXstdItem 4" xfId="158"/>
    <cellStyle name="SAPBEXstdItem 5" xfId="159"/>
    <cellStyle name="SAPBEXstdItem 6" xfId="160"/>
    <cellStyle name="SAPBEXstdItem_Copy of xSAPtemp5457" xfId="161"/>
    <cellStyle name="SAPBEXstdItemX" xfId="66"/>
    <cellStyle name="SAPBEXstdItemX 2" xfId="162"/>
    <cellStyle name="SAPBEXstdItemX 3" xfId="163"/>
    <cellStyle name="SAPBEXstdItemX 4" xfId="164"/>
    <cellStyle name="SAPBEXstdItemX 5" xfId="165"/>
    <cellStyle name="SAPBEXstdItemX 6" xfId="166"/>
    <cellStyle name="SAPBEXstdItemX_Copy of xSAPtemp5457" xfId="167"/>
    <cellStyle name="SAPBEXtitle" xfId="67"/>
    <cellStyle name="SAPBEXtitle 2" xfId="168"/>
    <cellStyle name="SAPBEXtitle 3" xfId="169"/>
    <cellStyle name="SAPBEXtitle 4" xfId="170"/>
    <cellStyle name="SAPBEXtitle 5" xfId="171"/>
    <cellStyle name="SAPBEXtitle 6" xfId="172"/>
    <cellStyle name="SAPBEXtitle 7" xfId="173"/>
    <cellStyle name="SAPBEXtitle_Copy of xSAPtemp5457" xfId="174"/>
    <cellStyle name="SAPBEXundefined" xfId="68"/>
    <cellStyle name="SAPBEXundefined 2" xfId="201"/>
    <cellStyle name="Style 27" xfId="69"/>
    <cellStyle name="Style 27 2" xfId="202"/>
    <cellStyle name="Style 35" xfId="70"/>
    <cellStyle name="Style 36" xfId="71"/>
    <cellStyle name="Titles" xfId="72"/>
    <cellStyle name="Unprot" xfId="73"/>
    <cellStyle name="Unprot 2" xfId="205"/>
    <cellStyle name="Unprot$" xfId="74"/>
    <cellStyle name="Unprot$ 2" xfId="206"/>
    <cellStyle name="Unprotect" xfId="75"/>
  </cellStyles>
  <dxfs count="15">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99"/>
      <color rgb="FF0000FF"/>
      <color rgb="FF0066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externalLink" Target="externalLinks/externalLink14.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34" Type="http://schemas.openxmlformats.org/officeDocument/2006/relationships/externalLink" Target="externalLinks/externalLink2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externalLink" Target="externalLinks/externalLink13.xml"/><Relationship Id="rId33" Type="http://schemas.openxmlformats.org/officeDocument/2006/relationships/externalLink" Target="externalLinks/externalLink21.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29"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2.xml"/><Relationship Id="rId32" Type="http://schemas.openxmlformats.org/officeDocument/2006/relationships/externalLink" Target="externalLinks/externalLink20.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externalLink" Target="externalLinks/externalLink11.xml"/><Relationship Id="rId28" Type="http://schemas.openxmlformats.org/officeDocument/2006/relationships/externalLink" Target="externalLinks/externalLink16.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31" Type="http://schemas.openxmlformats.org/officeDocument/2006/relationships/externalLink" Target="externalLinks/externalLink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 Id="rId27" Type="http://schemas.openxmlformats.org/officeDocument/2006/relationships/externalLink" Target="externalLinks/externalLink15.xml"/><Relationship Id="rId30" Type="http://schemas.openxmlformats.org/officeDocument/2006/relationships/externalLink" Target="externalLinks/externalLink18.xml"/><Relationship Id="rId35" Type="http://schemas.openxmlformats.org/officeDocument/2006/relationships/externalLink" Target="externalLinks/externalLink23.xml"/></Relationships>
</file>

<file path=xl/drawings/drawing1.xml><?xml version="1.0" encoding="utf-8"?>
<xdr:wsDr xmlns:xdr="http://schemas.openxmlformats.org/drawingml/2006/spreadsheetDrawing" xmlns:a="http://schemas.openxmlformats.org/drawingml/2006/main">
  <xdr:twoCellAnchor>
    <xdr:from>
      <xdr:col>0</xdr:col>
      <xdr:colOff>114300</xdr:colOff>
      <xdr:row>60</xdr:row>
      <xdr:rowOff>76200</xdr:rowOff>
    </xdr:from>
    <xdr:to>
      <xdr:col>9</xdr:col>
      <xdr:colOff>438150</xdr:colOff>
      <xdr:row>68</xdr:row>
      <xdr:rowOff>47625</xdr:rowOff>
    </xdr:to>
    <xdr:sp macro="" textlink="">
      <xdr:nvSpPr>
        <xdr:cNvPr id="2" name="Text 12"/>
        <xdr:cNvSpPr txBox="1">
          <a:spLocks noChangeArrowheads="1"/>
        </xdr:cNvSpPr>
      </xdr:nvSpPr>
      <xdr:spPr bwMode="auto">
        <a:xfrm>
          <a:off x="114300" y="9067800"/>
          <a:ext cx="7562850" cy="1190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0" i="0" strike="noStrike">
              <a:solidFill>
                <a:srgbClr val="000000"/>
              </a:solidFill>
              <a:latin typeface="Arial"/>
              <a:cs typeface="Arial"/>
            </a:rPr>
            <a:t>D</a:t>
          </a:r>
          <a:r>
            <a:rPr lang="en-US" sz="1000" b="0" i="0" strike="noStrike">
              <a:solidFill>
                <a:srgbClr val="000000"/>
              </a:solidFill>
              <a:latin typeface="Arial"/>
              <a:cs typeface="Arial"/>
            </a:rPr>
            <a:t>epreciation expense is walked forward to the test period ending June 2015. This adjustment reflects the incremental depreciation expense due to plant additions, net of retirements as reflected in adjustment no. 8.6.  The</a:t>
          </a:r>
          <a:r>
            <a:rPr lang="en-US" sz="1000" b="0" i="0" strike="noStrike" baseline="0">
              <a:solidFill>
                <a:srgbClr val="000000"/>
              </a:solidFill>
              <a:latin typeface="Arial"/>
              <a:cs typeface="Arial"/>
            </a:rPr>
            <a:t> new depreciation rates are reflected starting January 2014. This adjustment doesn't reflect the excess reserve giveback.</a:t>
          </a:r>
          <a:endParaRPr lang="en-US" sz="10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114300</xdr:colOff>
      <xdr:row>57</xdr:row>
      <xdr:rowOff>76200</xdr:rowOff>
    </xdr:from>
    <xdr:to>
      <xdr:col>9</xdr:col>
      <xdr:colOff>438150</xdr:colOff>
      <xdr:row>65</xdr:row>
      <xdr:rowOff>47625</xdr:rowOff>
    </xdr:to>
    <xdr:sp macro="" textlink="">
      <xdr:nvSpPr>
        <xdr:cNvPr id="2" name="Text 12"/>
        <xdr:cNvSpPr txBox="1">
          <a:spLocks noChangeArrowheads="1"/>
        </xdr:cNvSpPr>
      </xdr:nvSpPr>
      <xdr:spPr bwMode="auto">
        <a:xfrm>
          <a:off x="114300" y="8305800"/>
          <a:ext cx="7943850" cy="1190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0" i="0" strike="noStrike">
              <a:solidFill>
                <a:srgbClr val="000000"/>
              </a:solidFill>
              <a:latin typeface="Arial"/>
              <a:cs typeface="Arial"/>
            </a:rPr>
            <a:t>Amortization expense is walked forward to the test period ending June 2015. This adjustment reflects the incremental amortization expense due to plant additions, net of retirements as reflected in adjustment no. 8.6.    </a:t>
          </a: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114300</xdr:colOff>
      <xdr:row>59</xdr:row>
      <xdr:rowOff>76200</xdr:rowOff>
    </xdr:from>
    <xdr:to>
      <xdr:col>11</xdr:col>
      <xdr:colOff>438150</xdr:colOff>
      <xdr:row>67</xdr:row>
      <xdr:rowOff>47625</xdr:rowOff>
    </xdr:to>
    <xdr:sp macro="" textlink="">
      <xdr:nvSpPr>
        <xdr:cNvPr id="2" name="Text 12"/>
        <xdr:cNvSpPr txBox="1">
          <a:spLocks noChangeArrowheads="1"/>
        </xdr:cNvSpPr>
      </xdr:nvSpPr>
      <xdr:spPr bwMode="auto">
        <a:xfrm>
          <a:off x="114300" y="8153400"/>
          <a:ext cx="6762750" cy="1190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0" i="0" strike="noStrike">
              <a:solidFill>
                <a:srgbClr val="000000"/>
              </a:solidFill>
              <a:latin typeface="Arial"/>
              <a:cs typeface="Arial"/>
            </a:rPr>
            <a:t>Depreciation expense is walked forward to the test period ending June 2015. This adjustment reflects the incremental depreciation expense due to plant additions, net of retirements as reflected in adjustment no. 8.6.  The</a:t>
          </a:r>
          <a:r>
            <a:rPr lang="en-US" sz="900" b="0" i="0" strike="noStrike" baseline="0">
              <a:solidFill>
                <a:srgbClr val="000000"/>
              </a:solidFill>
              <a:latin typeface="Arial"/>
              <a:cs typeface="Arial"/>
            </a:rPr>
            <a:t> new depreciation rates are reflected starting January 2014. This adjustment doesn't reflect the excess reserve giveback.</a:t>
          </a: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114300</xdr:colOff>
      <xdr:row>54</xdr:row>
      <xdr:rowOff>76200</xdr:rowOff>
    </xdr:from>
    <xdr:to>
      <xdr:col>11</xdr:col>
      <xdr:colOff>438150</xdr:colOff>
      <xdr:row>62</xdr:row>
      <xdr:rowOff>47625</xdr:rowOff>
    </xdr:to>
    <xdr:sp macro="" textlink="">
      <xdr:nvSpPr>
        <xdr:cNvPr id="2" name="Text 12"/>
        <xdr:cNvSpPr txBox="1">
          <a:spLocks noChangeArrowheads="1"/>
        </xdr:cNvSpPr>
      </xdr:nvSpPr>
      <xdr:spPr bwMode="auto">
        <a:xfrm>
          <a:off x="114300" y="8153400"/>
          <a:ext cx="6762750" cy="1190625"/>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en-US" sz="900" b="0" i="0" strike="noStrike">
              <a:solidFill>
                <a:srgbClr val="000000"/>
              </a:solidFill>
              <a:latin typeface="Arial"/>
              <a:cs typeface="Arial"/>
            </a:rPr>
            <a:t>Amortization expense is walked forward to the test period ending June 2015. This adjustment reflects the incremental amortization expense due to plant additions, net of retirements as reflected in adjustment no. 8.6.    </a:t>
          </a: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a:p>
          <a:pPr algn="l" rtl="0">
            <a:defRPr sz="1000"/>
          </a:pPr>
          <a:endParaRPr lang="en-US" sz="900" b="0" i="0" strike="noStrike">
            <a:solidFill>
              <a:srgbClr val="000000"/>
            </a:solidFill>
            <a:latin typeface="Arial"/>
            <a:cs typeface="Aria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114300</xdr:colOff>
      <xdr:row>60</xdr:row>
      <xdr:rowOff>76200</xdr:rowOff>
    </xdr:from>
    <xdr:to>
      <xdr:col>9</xdr:col>
      <xdr:colOff>438150</xdr:colOff>
      <xdr:row>68</xdr:row>
      <xdr:rowOff>47625</xdr:rowOff>
    </xdr:to>
    <xdr:sp macro="" textlink="">
      <xdr:nvSpPr>
        <xdr:cNvPr id="2" name="Text 12"/>
        <xdr:cNvSpPr txBox="1">
          <a:spLocks noChangeArrowheads="1"/>
        </xdr:cNvSpPr>
      </xdr:nvSpPr>
      <xdr:spPr bwMode="auto">
        <a:xfrm>
          <a:off x="114300" y="9067800"/>
          <a:ext cx="7562850" cy="1190625"/>
        </a:xfrm>
        <a:prstGeom prst="rect">
          <a:avLst/>
        </a:prstGeom>
        <a:solidFill>
          <a:srgbClr val="FFFFFF"/>
        </a:solidFill>
        <a:ln w="1">
          <a:noFill/>
          <a:miter lim="800000"/>
          <a:headEnd/>
          <a:tailEnd/>
        </a:ln>
      </xdr:spPr>
      <xdr:txBody>
        <a:bodyPr vertOverflow="clip" wrap="square" lIns="27432" tIns="18288" rIns="0" bIns="0" anchor="t" upright="1"/>
        <a:lstStyle/>
        <a:p>
          <a:pPr rtl="0"/>
          <a:r>
            <a:rPr lang="en-US" sz="900" b="0" i="0">
              <a:latin typeface="Arial" pitchFamily="34" charset="0"/>
              <a:ea typeface="+mn-ea"/>
              <a:cs typeface="Arial" pitchFamily="34" charset="0"/>
            </a:rPr>
            <a:t>This adjustment steps forward the depreciation reserve through the test period using monthly depreciation expense and plant retirements. This adjustment reflects the 13 month average methodology used for including electric plant in service items in rate base.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114300</xdr:colOff>
      <xdr:row>55</xdr:row>
      <xdr:rowOff>76200</xdr:rowOff>
    </xdr:from>
    <xdr:to>
      <xdr:col>9</xdr:col>
      <xdr:colOff>438150</xdr:colOff>
      <xdr:row>63</xdr:row>
      <xdr:rowOff>47625</xdr:rowOff>
    </xdr:to>
    <xdr:sp macro="" textlink="">
      <xdr:nvSpPr>
        <xdr:cNvPr id="2" name="Text 12"/>
        <xdr:cNvSpPr txBox="1">
          <a:spLocks noChangeArrowheads="1"/>
        </xdr:cNvSpPr>
      </xdr:nvSpPr>
      <xdr:spPr bwMode="auto">
        <a:xfrm>
          <a:off x="114300" y="8153400"/>
          <a:ext cx="7562850" cy="1190625"/>
        </a:xfrm>
        <a:prstGeom prst="rect">
          <a:avLst/>
        </a:prstGeom>
        <a:solidFill>
          <a:srgbClr val="FFFFFF"/>
        </a:solidFill>
        <a:ln w="1">
          <a:noFill/>
          <a:miter lim="800000"/>
          <a:headEnd/>
          <a:tailEnd/>
        </a:ln>
      </xdr:spPr>
      <xdr:txBody>
        <a:bodyPr vertOverflow="clip" wrap="square" lIns="27432" tIns="18288" rIns="0" bIns="0" anchor="t" upright="1"/>
        <a:lstStyle/>
        <a:p>
          <a:pPr rtl="0"/>
          <a:r>
            <a:rPr lang="en-US" sz="900" b="0" i="0">
              <a:latin typeface="Arial" pitchFamily="34" charset="0"/>
              <a:ea typeface="+mn-ea"/>
              <a:cs typeface="Arial" pitchFamily="34" charset="0"/>
            </a:rPr>
            <a:t>This adjustment steps forward the depreciation reserve through the test period using monthly depreciation expense and plant retirements. This adjustment reflects the 13 month average methodology used for including electric plant in service items in rate base. </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114300</xdr:colOff>
      <xdr:row>59</xdr:row>
      <xdr:rowOff>76200</xdr:rowOff>
    </xdr:from>
    <xdr:to>
      <xdr:col>11</xdr:col>
      <xdr:colOff>438150</xdr:colOff>
      <xdr:row>67</xdr:row>
      <xdr:rowOff>47625</xdr:rowOff>
    </xdr:to>
    <xdr:sp macro="" textlink="">
      <xdr:nvSpPr>
        <xdr:cNvPr id="2" name="Text 12"/>
        <xdr:cNvSpPr txBox="1">
          <a:spLocks noChangeArrowheads="1"/>
        </xdr:cNvSpPr>
      </xdr:nvSpPr>
      <xdr:spPr bwMode="auto">
        <a:xfrm>
          <a:off x="114300" y="8153400"/>
          <a:ext cx="6762750" cy="1190625"/>
        </a:xfrm>
        <a:prstGeom prst="rect">
          <a:avLst/>
        </a:prstGeom>
        <a:solidFill>
          <a:srgbClr val="FFFFFF"/>
        </a:solidFill>
        <a:ln w="1">
          <a:noFill/>
          <a:miter lim="800000"/>
          <a:headEnd/>
          <a:tailEnd/>
        </a:ln>
      </xdr:spPr>
      <xdr:txBody>
        <a:bodyPr vertOverflow="clip" wrap="square" lIns="27432" tIns="18288" rIns="0" bIns="0" anchor="t" upright="1"/>
        <a:lstStyle/>
        <a:p>
          <a:pPr rtl="0"/>
          <a:r>
            <a:rPr lang="en-US" sz="900" b="0" i="0">
              <a:latin typeface="Arial" pitchFamily="34" charset="0"/>
              <a:ea typeface="+mn-ea"/>
              <a:cs typeface="Arial" pitchFamily="34" charset="0"/>
            </a:rPr>
            <a:t>This adjustment steps forward the depreciation reserve through the test period using monthly depreciation expense and plant retirements. This adjustment reflects the 13 month average methodology used for including electric plant in service items in rate base. </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114300</xdr:colOff>
      <xdr:row>53</xdr:row>
      <xdr:rowOff>76200</xdr:rowOff>
    </xdr:from>
    <xdr:to>
      <xdr:col>11</xdr:col>
      <xdr:colOff>438150</xdr:colOff>
      <xdr:row>61</xdr:row>
      <xdr:rowOff>47625</xdr:rowOff>
    </xdr:to>
    <xdr:sp macro="" textlink="">
      <xdr:nvSpPr>
        <xdr:cNvPr id="2" name="Text 12"/>
        <xdr:cNvSpPr txBox="1">
          <a:spLocks noChangeArrowheads="1"/>
        </xdr:cNvSpPr>
      </xdr:nvSpPr>
      <xdr:spPr bwMode="auto">
        <a:xfrm>
          <a:off x="114300" y="8001000"/>
          <a:ext cx="6762750" cy="1190625"/>
        </a:xfrm>
        <a:prstGeom prst="rect">
          <a:avLst/>
        </a:prstGeom>
        <a:solidFill>
          <a:srgbClr val="FFFFFF"/>
        </a:solidFill>
        <a:ln w="1">
          <a:noFill/>
          <a:miter lim="800000"/>
          <a:headEnd/>
          <a:tailEnd/>
        </a:ln>
      </xdr:spPr>
      <xdr:txBody>
        <a:bodyPr vertOverflow="clip" wrap="square" lIns="27432" tIns="18288" rIns="0" bIns="0" anchor="t" upright="1"/>
        <a:lstStyle/>
        <a:p>
          <a:pPr rtl="0"/>
          <a:r>
            <a:rPr lang="en-US" sz="900" b="0" i="0">
              <a:latin typeface="Arial" pitchFamily="34" charset="0"/>
              <a:ea typeface="+mn-ea"/>
              <a:cs typeface="Arial" pitchFamily="34" charset="0"/>
            </a:rPr>
            <a:t>This adjustment steps forward the depreciation reserve through the test period using monthly depreciation expense and plant retirements. This adjustment reflects the 13 month average methodology used for including electric plant in service items in rate base. </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X2\GROUPS\MFechner\Files\FILES\AMORT\ACCT99225.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WINDOWS\TEMP\Attachmen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TRATMKT\Dsmmkt\Arnold\Amortization%20Schedules\WZAMT20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Approved\Pacificorp%202013%20Depr%20Schedules%20-%20Final%20Settlement%20August%2021%202013.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H:\Joanne\SAP\RC_CCvlookup.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Documents%20and%20Settings\p17149\Local%20Settings\Temporary%20Internet%20Files\OLK7\WA%20SBC.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S:\ACCTNG\RegulatoryAcctg-Rptg\REGULATORY%20ACCOUNTING\Depreciation%20Study\2012\State%20Filings%20-%20Stipulations\Depreciation%20Entries%20Required.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Mydocuments1\DEPRATES\Composite%20Depreciation%20Rates%20(WA%20GRC)at%20June%202012_Updated%20Henry%207-24-13(with%20Kent%20Correction).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p09247\Local%20Settings\Temporary%20Internet%20Files\Content.Outlook\YA2M27IX\Depreciation%20Rates%20Dec%202011%20For%20Regulation.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PDX2\GROUPS\MFechner\Files\FILES\AMORT\ACCT991891.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SLREG1\ARCHIVE\2000\Oregon%20SB1149\CA%20Removed\1999%20RFM%20(CA%20and%20Centralia%20Remov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Documents%20and%20Settings\p04092.000\Local%20Settings\Temporary%20Internet%20Files\OLK1AC\RECOV04.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WINDOWS\TEMP\RECOV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H:\SHR02\PD\SLREG1\ARCHIVE\2006\SEMI%20Mar%202006\Tab%20%234%20-%20O&amp;M\Affiliate%20Management%20Fee%20Commitment\MGMT%20FEE%20ACTUALS%20FY%202001%20thru%202006.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cec\2004_05\Actuals\09_December%2004\PPW%20CEC_Board\CEC%20Meeting\02_03_Financial%20Results%20vs%20Budget.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DX2\GROUPS\ACCTNG\GENERAL\JAN%20LEWIS\DSM\DSM%20-%20OR\SBC2001%20updated%20July%20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lcfil01\DATA\SLREG1\ARCHIVE\1999\Semi%20Dec%201999\Models%20(Ram%20&amp;%20Jam)\Copy%20of%20Models%20as%20Filed\Utah%20RAM%20Dec%20199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SHR02\PD\SLREG1\ARCHIVE\2006\0306%20SEMI\Tab%20%238%20-%20Rate%20Base\Major%20Plant%20Additions\Major%20Plant%20Addition%20Adjustme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Groups\SLREG1\ARCHIVE\2005\Wyoming%20GRC\SEPT%202006\Models\JAM%20-%20WY%20Sep%202006%20GRC.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SLREG1\ARCHIVE\2004\Balanced%20Scorecard\2005%20Comparisons\ROE%20-%20Q3\Bus%20U%20Comparisons\2005%20Run%20R.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TEMP\RAM%20Mar%2020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H:\SHR02\PD\SLREG1\ARCHIVE\2007\SEMI%20Dec%202007\8%20-%20Rate%20Base\Misc%20Rate%20Base\8.7%20-%20Misc%20Rate%20Base%20Adjustment%20-%20BE%20Avg.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H:\SHR02\PD\SLREG1\ARCHIVE\2007\SEMI%20Dec%202007\8%20-%20Rate%20Base\Misc%20Rate%20Base\M&amp;S%20Analysis\Total%20Company%203%20200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Print Macros"/>
      <sheetName val="Att1"/>
      <sheetName val="Att2"/>
      <sheetName val="Att3a"/>
      <sheetName val="Att3b"/>
      <sheetName val="Att4"/>
      <sheetName val="Att5"/>
      <sheetName val="Att6"/>
      <sheetName val="Att7"/>
      <sheetName val="Att8"/>
      <sheetName val="Att9"/>
      <sheetName val="Att10"/>
      <sheetName val="Att 11"/>
      <sheetName val="Att 12"/>
      <sheetName val="Att 13"/>
      <sheetName val="Int"/>
      <sheetName val="OM"/>
      <sheetName val="Adj2"/>
      <sheetName val="Adj1"/>
      <sheetName val="OM Cashfl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Memo"/>
      <sheetName val="Oreg WZAMRT97"/>
      <sheetName val="WZ AMORT TO EXP"/>
      <sheetName val="Oreg WZAMRT00  1999"/>
      <sheetName val="Oreg WZAMRT00"/>
      <sheetName val="Other States WZAMRT00"/>
      <sheetName val="2002 Projection"/>
      <sheetName val="Oreg WZAMRT98"/>
      <sheetName val="Other States WZAMRT98"/>
      <sheetName val="Utah CC Amort"/>
      <sheetName val="Utah NLR Amort"/>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Sheet1"/>
      <sheetName val="2013Summary"/>
      <sheetName val="Depr Comparison"/>
      <sheetName val="California"/>
      <sheetName val="Idaho"/>
      <sheetName val="Oregon"/>
      <sheetName val="Utah"/>
      <sheetName val="Washington"/>
      <sheetName val="Wyoming"/>
      <sheetName val="AZ,CO,MT"/>
      <sheetName val="Prod_Trans"/>
      <sheetName val="OregonAccel"/>
      <sheetName val="Controls"/>
      <sheetName val="Reserve"/>
      <sheetName val="Oregon Reserve"/>
      <sheetName val="Controls2013"/>
      <sheetName val="Controls2013 Oregon Accel"/>
      <sheetName val="Mining"/>
      <sheetName val="Acct"/>
      <sheetName val="IdahoJun2013"/>
      <sheetName val="UtahJune2013"/>
      <sheetName val="WyomingJune2013"/>
      <sheetName val="TransmissionJune20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B1" t="str">
            <v>Location</v>
          </cell>
          <cell r="C1" t="str">
            <v>FG</v>
          </cell>
          <cell r="D1" t="str">
            <v>Group-C</v>
          </cell>
          <cell r="E1" t="str">
            <v>Location-C</v>
          </cell>
          <cell r="F1" t="str">
            <v>Location Description</v>
          </cell>
          <cell r="G1" t="str">
            <v>Account-C</v>
          </cell>
          <cell r="H1" t="str">
            <v>Account Description</v>
          </cell>
          <cell r="I1" t="str">
            <v>Plant Balance</v>
          </cell>
        </row>
        <row r="2">
          <cell r="A2" t="str">
            <v>31020; 181</v>
          </cell>
          <cell r="B2" t="str">
            <v>181</v>
          </cell>
          <cell r="C2" t="str">
            <v>S</v>
          </cell>
          <cell r="E2">
            <v>381</v>
          </cell>
          <cell r="F2" t="str">
            <v>BLUNDELL PLANT</v>
          </cell>
          <cell r="G2" t="str">
            <v>310.20</v>
          </cell>
          <cell r="H2" t="str">
            <v>Land Rights</v>
          </cell>
          <cell r="I2">
            <v>35883106.869999997</v>
          </cell>
        </row>
        <row r="3">
          <cell r="A3" t="str">
            <v>31100; 181</v>
          </cell>
          <cell r="B3" t="str">
            <v>181</v>
          </cell>
          <cell r="C3" t="str">
            <v>S</v>
          </cell>
          <cell r="E3">
            <v>381</v>
          </cell>
          <cell r="F3" t="str">
            <v>BLUNDELL PLANT</v>
          </cell>
          <cell r="G3" t="str">
            <v>311.00</v>
          </cell>
          <cell r="H3" t="str">
            <v>Structures &amp; Improvements</v>
          </cell>
          <cell r="I3">
            <v>8026576.1799999997</v>
          </cell>
        </row>
        <row r="4">
          <cell r="A4" t="str">
            <v>31200; 181</v>
          </cell>
          <cell r="B4" t="str">
            <v>181</v>
          </cell>
          <cell r="C4" t="str">
            <v>S</v>
          </cell>
          <cell r="E4">
            <v>381</v>
          </cell>
          <cell r="F4" t="str">
            <v>BLUNDELL PLANT</v>
          </cell>
          <cell r="G4" t="str">
            <v>312.00</v>
          </cell>
          <cell r="H4" t="str">
            <v>Boiler Plant Equipment</v>
          </cell>
          <cell r="I4">
            <v>28217346.91</v>
          </cell>
        </row>
        <row r="5">
          <cell r="A5" t="str">
            <v>31400; 181</v>
          </cell>
          <cell r="B5" t="str">
            <v>181</v>
          </cell>
          <cell r="C5" t="str">
            <v>S</v>
          </cell>
          <cell r="E5">
            <v>381</v>
          </cell>
          <cell r="F5" t="str">
            <v>BLUNDELL PLANT</v>
          </cell>
          <cell r="G5" t="str">
            <v>314.00</v>
          </cell>
          <cell r="H5" t="str">
            <v>Turbogenerator Units</v>
          </cell>
          <cell r="I5">
            <v>32037766.34</v>
          </cell>
        </row>
        <row r="6">
          <cell r="A6" t="str">
            <v>31500; 181</v>
          </cell>
          <cell r="B6" t="str">
            <v>181</v>
          </cell>
          <cell r="C6" t="str">
            <v>S</v>
          </cell>
          <cell r="E6">
            <v>381</v>
          </cell>
          <cell r="F6" t="str">
            <v>BLUNDELL PLANT</v>
          </cell>
          <cell r="G6" t="str">
            <v>315.00</v>
          </cell>
          <cell r="H6" t="str">
            <v>Accessory Electric Equipment</v>
          </cell>
          <cell r="I6">
            <v>7501209.7300000004</v>
          </cell>
        </row>
        <row r="7">
          <cell r="A7" t="str">
            <v>31600; 181</v>
          </cell>
          <cell r="B7" t="str">
            <v>181</v>
          </cell>
          <cell r="C7" t="str">
            <v>S</v>
          </cell>
          <cell r="E7">
            <v>381</v>
          </cell>
          <cell r="F7" t="str">
            <v>BLUNDELL PLANT</v>
          </cell>
          <cell r="G7" t="str">
            <v>316.00</v>
          </cell>
          <cell r="H7" t="str">
            <v>Misc. Power Plant Equipment</v>
          </cell>
          <cell r="I7">
            <v>1241261.6299999999</v>
          </cell>
        </row>
        <row r="8">
          <cell r="A8" t="str">
            <v xml:space="preserve">0; </v>
          </cell>
          <cell r="F8" t="str">
            <v>BLUNDELL PLANT Total</v>
          </cell>
          <cell r="I8">
            <v>112907267.66</v>
          </cell>
        </row>
        <row r="9">
          <cell r="A9" t="str">
            <v>31100; 101</v>
          </cell>
          <cell r="B9" t="str">
            <v>101</v>
          </cell>
          <cell r="C9" t="str">
            <v>S</v>
          </cell>
          <cell r="E9">
            <v>250252</v>
          </cell>
          <cell r="F9" t="str">
            <v>CARBON PLANT</v>
          </cell>
          <cell r="G9" t="str">
            <v>311.00</v>
          </cell>
          <cell r="H9" t="str">
            <v>Structures &amp; Improvements</v>
          </cell>
          <cell r="I9">
            <v>15364075.57</v>
          </cell>
        </row>
        <row r="10">
          <cell r="A10" t="str">
            <v>31200; 101</v>
          </cell>
          <cell r="B10" t="str">
            <v>101</v>
          </cell>
          <cell r="C10" t="str">
            <v>S</v>
          </cell>
          <cell r="E10">
            <v>250252</v>
          </cell>
          <cell r="F10" t="str">
            <v>CARBON PLANT</v>
          </cell>
          <cell r="G10" t="str">
            <v>312.00</v>
          </cell>
          <cell r="H10" t="str">
            <v>Boiler Plant Equipment</v>
          </cell>
          <cell r="I10">
            <v>68831424.890000001</v>
          </cell>
        </row>
        <row r="11">
          <cell r="A11" t="str">
            <v>31400; 101</v>
          </cell>
          <cell r="B11" t="str">
            <v>101</v>
          </cell>
          <cell r="C11" t="str">
            <v>S</v>
          </cell>
          <cell r="E11">
            <v>250252</v>
          </cell>
          <cell r="F11" t="str">
            <v>CARBON PLANT</v>
          </cell>
          <cell r="G11" t="str">
            <v>314.00</v>
          </cell>
          <cell r="H11" t="str">
            <v>Turbogenerator Units</v>
          </cell>
          <cell r="I11">
            <v>28351048.870000001</v>
          </cell>
        </row>
        <row r="12">
          <cell r="A12" t="str">
            <v>31500; 101</v>
          </cell>
          <cell r="B12" t="str">
            <v>101</v>
          </cell>
          <cell r="C12" t="str">
            <v>S</v>
          </cell>
          <cell r="E12">
            <v>250252</v>
          </cell>
          <cell r="F12" t="str">
            <v>CARBON PLANT</v>
          </cell>
          <cell r="G12" t="str">
            <v>315.00</v>
          </cell>
          <cell r="H12" t="str">
            <v>Accessory Electric Equipment</v>
          </cell>
          <cell r="I12">
            <v>6218094.1699999999</v>
          </cell>
        </row>
        <row r="13">
          <cell r="A13" t="str">
            <v>31600; 101</v>
          </cell>
          <cell r="B13" t="str">
            <v>101</v>
          </cell>
          <cell r="C13" t="str">
            <v>S</v>
          </cell>
          <cell r="E13">
            <v>250252</v>
          </cell>
          <cell r="F13" t="str">
            <v>CARBON PLANT</v>
          </cell>
          <cell r="G13" t="str">
            <v>316.00</v>
          </cell>
          <cell r="H13" t="str">
            <v>Misc. Power Plant Equipment</v>
          </cell>
          <cell r="I13">
            <v>809545.62</v>
          </cell>
        </row>
        <row r="14">
          <cell r="A14" t="str">
            <v xml:space="preserve">0; </v>
          </cell>
          <cell r="F14" t="str">
            <v>CARBON PLANT Total</v>
          </cell>
          <cell r="I14">
            <v>119574189.12000002</v>
          </cell>
        </row>
        <row r="15">
          <cell r="A15" t="str">
            <v>31020; 102</v>
          </cell>
          <cell r="B15" t="str">
            <v>102</v>
          </cell>
          <cell r="C15" t="str">
            <v>S</v>
          </cell>
          <cell r="E15">
            <v>240244</v>
          </cell>
          <cell r="F15" t="str">
            <v>CHOLLA PLANT</v>
          </cell>
          <cell r="G15" t="str">
            <v>310.20</v>
          </cell>
          <cell r="H15" t="str">
            <v>Land Rights</v>
          </cell>
          <cell r="I15">
            <v>1201891.8500000001</v>
          </cell>
        </row>
        <row r="16">
          <cell r="A16" t="str">
            <v>31100; 102</v>
          </cell>
          <cell r="B16" t="str">
            <v>102</v>
          </cell>
          <cell r="C16" t="str">
            <v>S</v>
          </cell>
          <cell r="E16">
            <v>240244</v>
          </cell>
          <cell r="F16" t="str">
            <v>CHOLLA PLANT</v>
          </cell>
          <cell r="G16" t="str">
            <v>311.00</v>
          </cell>
          <cell r="H16" t="str">
            <v>Structures &amp; Improvements</v>
          </cell>
          <cell r="I16">
            <v>59823656.619999997</v>
          </cell>
        </row>
        <row r="17">
          <cell r="A17" t="str">
            <v>31200; 102</v>
          </cell>
          <cell r="B17" t="str">
            <v>102</v>
          </cell>
          <cell r="C17" t="str">
            <v>S</v>
          </cell>
          <cell r="E17">
            <v>240244</v>
          </cell>
          <cell r="F17" t="str">
            <v>CHOLLA PLANT</v>
          </cell>
          <cell r="G17" t="str">
            <v>312.00</v>
          </cell>
          <cell r="H17" t="str">
            <v>Boiler Plant Equipment</v>
          </cell>
          <cell r="I17">
            <v>325922912.70999998</v>
          </cell>
        </row>
        <row r="18">
          <cell r="A18" t="str">
            <v>31400; 102</v>
          </cell>
          <cell r="B18" t="str">
            <v>102</v>
          </cell>
          <cell r="C18" t="str">
            <v>S</v>
          </cell>
          <cell r="E18">
            <v>240244</v>
          </cell>
          <cell r="F18" t="str">
            <v>CHOLLA PLANT</v>
          </cell>
          <cell r="G18" t="str">
            <v>314.00</v>
          </cell>
          <cell r="H18" t="str">
            <v>Turbogenerator Units</v>
          </cell>
          <cell r="I18">
            <v>66047987.369999997</v>
          </cell>
        </row>
        <row r="19">
          <cell r="A19" t="str">
            <v>31500; 102</v>
          </cell>
          <cell r="B19" t="str">
            <v>102</v>
          </cell>
          <cell r="C19" t="str">
            <v>S</v>
          </cell>
          <cell r="E19">
            <v>240244</v>
          </cell>
          <cell r="F19" t="str">
            <v>CHOLLA PLANT</v>
          </cell>
          <cell r="G19" t="str">
            <v>315.00</v>
          </cell>
          <cell r="H19" t="str">
            <v>Accessory Electric Equipment</v>
          </cell>
          <cell r="I19">
            <v>66675755.640000001</v>
          </cell>
        </row>
        <row r="20">
          <cell r="A20" t="str">
            <v>31600; 102</v>
          </cell>
          <cell r="B20" t="str">
            <v>102</v>
          </cell>
          <cell r="C20" t="str">
            <v>S</v>
          </cell>
          <cell r="E20">
            <v>240244</v>
          </cell>
          <cell r="F20" t="str">
            <v>CHOLLA PLANT</v>
          </cell>
          <cell r="G20" t="str">
            <v>316.00</v>
          </cell>
          <cell r="H20" t="str">
            <v>Misc. Power Plant Equipment</v>
          </cell>
          <cell r="I20">
            <v>4155951.08</v>
          </cell>
        </row>
        <row r="21">
          <cell r="A21" t="str">
            <v xml:space="preserve">0; </v>
          </cell>
          <cell r="F21" t="str">
            <v>CHOLLA PLANT Total</v>
          </cell>
          <cell r="I21">
            <v>523828155.26999992</v>
          </cell>
        </row>
        <row r="22">
          <cell r="A22" t="str">
            <v>31100; 103</v>
          </cell>
          <cell r="B22" t="str">
            <v>103</v>
          </cell>
          <cell r="C22" t="str">
            <v>S</v>
          </cell>
          <cell r="E22">
            <v>401000</v>
          </cell>
          <cell r="F22" t="str">
            <v>COLSTRIP PLANT</v>
          </cell>
          <cell r="G22" t="str">
            <v>311.00</v>
          </cell>
          <cell r="H22" t="str">
            <v>Structures &amp; Improvements</v>
          </cell>
          <cell r="I22">
            <v>58963335.350000001</v>
          </cell>
        </row>
        <row r="23">
          <cell r="A23" t="str">
            <v>31200; 103</v>
          </cell>
          <cell r="B23" t="str">
            <v>103</v>
          </cell>
          <cell r="C23" t="str">
            <v>S</v>
          </cell>
          <cell r="E23">
            <v>401000</v>
          </cell>
          <cell r="F23" t="str">
            <v>COLSTRIP PLANT</v>
          </cell>
          <cell r="G23" t="str">
            <v>312.00</v>
          </cell>
          <cell r="H23" t="str">
            <v>Boiler Plant Equipment</v>
          </cell>
          <cell r="I23">
            <v>114250014.19</v>
          </cell>
        </row>
        <row r="24">
          <cell r="A24" t="str">
            <v>31400; 103</v>
          </cell>
          <cell r="B24" t="str">
            <v>103</v>
          </cell>
          <cell r="C24" t="str">
            <v>S</v>
          </cell>
          <cell r="E24">
            <v>401000</v>
          </cell>
          <cell r="F24" t="str">
            <v>COLSTRIP PLANT</v>
          </cell>
          <cell r="G24" t="str">
            <v>314.00</v>
          </cell>
          <cell r="H24" t="str">
            <v>Turbogenerator Units</v>
          </cell>
          <cell r="I24">
            <v>34705785.420000002</v>
          </cell>
        </row>
        <row r="25">
          <cell r="A25" t="str">
            <v>31500; 103</v>
          </cell>
          <cell r="B25" t="str">
            <v>103</v>
          </cell>
          <cell r="C25" t="str">
            <v>S</v>
          </cell>
          <cell r="E25">
            <v>401000</v>
          </cell>
          <cell r="F25" t="str">
            <v>COLSTRIP PLANT</v>
          </cell>
          <cell r="G25" t="str">
            <v>315.00</v>
          </cell>
          <cell r="H25" t="str">
            <v>Accessory Electric Equipment</v>
          </cell>
          <cell r="I25">
            <v>8949684.2100000009</v>
          </cell>
        </row>
        <row r="26">
          <cell r="A26" t="str">
            <v>31600; 103</v>
          </cell>
          <cell r="B26" t="str">
            <v>103</v>
          </cell>
          <cell r="C26" t="str">
            <v>S</v>
          </cell>
          <cell r="E26">
            <v>401000</v>
          </cell>
          <cell r="F26" t="str">
            <v>COLSTRIP PLANT</v>
          </cell>
          <cell r="G26" t="str">
            <v>316.00</v>
          </cell>
          <cell r="H26" t="str">
            <v>Misc. Power Plant Equipment</v>
          </cell>
          <cell r="I26">
            <v>2203473.2799999998</v>
          </cell>
        </row>
        <row r="27">
          <cell r="A27" t="str">
            <v xml:space="preserve">0; </v>
          </cell>
          <cell r="F27" t="str">
            <v>COLSTRIP PLANT Total</v>
          </cell>
          <cell r="I27">
            <v>219072292.44999999</v>
          </cell>
        </row>
        <row r="28">
          <cell r="A28" t="str">
            <v>31100; 104</v>
          </cell>
          <cell r="B28" t="str">
            <v>104</v>
          </cell>
          <cell r="C28" t="str">
            <v>S</v>
          </cell>
          <cell r="E28">
            <v>400406</v>
          </cell>
          <cell r="F28" t="str">
            <v>CRAIG PLANT</v>
          </cell>
          <cell r="G28" t="str">
            <v>311.00</v>
          </cell>
          <cell r="H28" t="str">
            <v>Structures &amp; Improvements</v>
          </cell>
          <cell r="I28">
            <v>36736993.539999999</v>
          </cell>
        </row>
        <row r="29">
          <cell r="A29" t="str">
            <v>31200; 104</v>
          </cell>
          <cell r="B29" t="str">
            <v>104</v>
          </cell>
          <cell r="C29" t="str">
            <v>S</v>
          </cell>
          <cell r="E29">
            <v>400406</v>
          </cell>
          <cell r="F29" t="str">
            <v>CRAIG PLANT</v>
          </cell>
          <cell r="G29" t="str">
            <v>312.00</v>
          </cell>
          <cell r="H29" t="str">
            <v>Boiler Plant Equipment</v>
          </cell>
          <cell r="I29">
            <v>93178559.280000001</v>
          </cell>
        </row>
        <row r="30">
          <cell r="A30" t="str">
            <v>31400; 104</v>
          </cell>
          <cell r="B30" t="str">
            <v>104</v>
          </cell>
          <cell r="C30" t="str">
            <v>S</v>
          </cell>
          <cell r="E30">
            <v>400406</v>
          </cell>
          <cell r="F30" t="str">
            <v>CRAIG PLANT</v>
          </cell>
          <cell r="G30" t="str">
            <v>314.00</v>
          </cell>
          <cell r="H30" t="str">
            <v>Turbogenerator Units</v>
          </cell>
          <cell r="I30">
            <v>26345535.329999998</v>
          </cell>
        </row>
        <row r="31">
          <cell r="A31" t="str">
            <v>31500; 104</v>
          </cell>
          <cell r="B31" t="str">
            <v>104</v>
          </cell>
          <cell r="C31" t="str">
            <v>S</v>
          </cell>
          <cell r="E31">
            <v>400406</v>
          </cell>
          <cell r="F31" t="str">
            <v>CRAIG PLANT</v>
          </cell>
          <cell r="G31" t="str">
            <v>315.00</v>
          </cell>
          <cell r="H31" t="str">
            <v>Accessory Electric Equipment</v>
          </cell>
          <cell r="I31">
            <v>16876687.699999999</v>
          </cell>
        </row>
        <row r="32">
          <cell r="A32" t="str">
            <v>31600; 104</v>
          </cell>
          <cell r="B32" t="str">
            <v>104</v>
          </cell>
          <cell r="C32" t="str">
            <v>S</v>
          </cell>
          <cell r="E32">
            <v>400406</v>
          </cell>
          <cell r="F32" t="str">
            <v>CRAIG PLANT</v>
          </cell>
          <cell r="G32" t="str">
            <v>316.00</v>
          </cell>
          <cell r="H32" t="str">
            <v>Misc. Power Plant Equipment</v>
          </cell>
          <cell r="I32">
            <v>1714396.36</v>
          </cell>
        </row>
        <row r="33">
          <cell r="A33" t="str">
            <v xml:space="preserve">0; </v>
          </cell>
          <cell r="F33" t="str">
            <v>CRAIG PLANT Total</v>
          </cell>
          <cell r="I33">
            <v>174852172.20999998</v>
          </cell>
        </row>
        <row r="34">
          <cell r="A34" t="str">
            <v>31020; 105</v>
          </cell>
          <cell r="B34" t="str">
            <v>105</v>
          </cell>
          <cell r="C34" t="str">
            <v>S</v>
          </cell>
          <cell r="E34">
            <v>514000</v>
          </cell>
          <cell r="F34" t="str">
            <v>DAVE JOHNSTON PLANT</v>
          </cell>
          <cell r="G34" t="str">
            <v>310.20</v>
          </cell>
          <cell r="H34" t="str">
            <v>Land Rights</v>
          </cell>
          <cell r="I34">
            <v>99970.26</v>
          </cell>
        </row>
        <row r="35">
          <cell r="A35" t="str">
            <v>31100; 105</v>
          </cell>
          <cell r="B35" t="str">
            <v>105</v>
          </cell>
          <cell r="C35" t="str">
            <v>S</v>
          </cell>
          <cell r="E35">
            <v>514000</v>
          </cell>
          <cell r="F35" t="str">
            <v>DAVE JOHNSTON PLANT</v>
          </cell>
          <cell r="G35" t="str">
            <v>311.00</v>
          </cell>
          <cell r="H35" t="str">
            <v>Structures &amp; Improvements</v>
          </cell>
          <cell r="I35">
            <v>138592968.06</v>
          </cell>
        </row>
        <row r="36">
          <cell r="A36" t="str">
            <v>31200; 105</v>
          </cell>
          <cell r="B36" t="str">
            <v>105</v>
          </cell>
          <cell r="C36" t="str">
            <v>S</v>
          </cell>
          <cell r="E36">
            <v>514000</v>
          </cell>
          <cell r="F36" t="str">
            <v>DAVE JOHNSTON PLANT</v>
          </cell>
          <cell r="G36" t="str">
            <v>312.00</v>
          </cell>
          <cell r="H36" t="str">
            <v>Boiler Plant Equipment</v>
          </cell>
          <cell r="I36">
            <v>575213448.22000003</v>
          </cell>
        </row>
        <row r="37">
          <cell r="A37" t="str">
            <v>31400; 105</v>
          </cell>
          <cell r="B37" t="str">
            <v>105</v>
          </cell>
          <cell r="C37" t="str">
            <v>S</v>
          </cell>
          <cell r="E37">
            <v>514000</v>
          </cell>
          <cell r="F37" t="str">
            <v>DAVE JOHNSTON PLANT</v>
          </cell>
          <cell r="G37" t="str">
            <v>314.00</v>
          </cell>
          <cell r="H37" t="str">
            <v>Turbogenerator Units</v>
          </cell>
          <cell r="I37">
            <v>91968161.640000001</v>
          </cell>
        </row>
        <row r="38">
          <cell r="A38" t="str">
            <v>31500; 105</v>
          </cell>
          <cell r="B38" t="str">
            <v>105</v>
          </cell>
          <cell r="C38" t="str">
            <v>S</v>
          </cell>
          <cell r="E38">
            <v>514000</v>
          </cell>
          <cell r="F38" t="str">
            <v>DAVE JOHNSTON PLANT</v>
          </cell>
          <cell r="G38" t="str">
            <v>315.00</v>
          </cell>
          <cell r="H38" t="str">
            <v>Accessory Electric Equipment</v>
          </cell>
          <cell r="I38">
            <v>53047376.119999997</v>
          </cell>
        </row>
        <row r="39">
          <cell r="A39" t="str">
            <v>31600; 105</v>
          </cell>
          <cell r="B39" t="str">
            <v>105</v>
          </cell>
          <cell r="C39" t="str">
            <v>S</v>
          </cell>
          <cell r="E39">
            <v>514000</v>
          </cell>
          <cell r="F39" t="str">
            <v>DAVE JOHNSTON PLANT</v>
          </cell>
          <cell r="G39" t="str">
            <v>316.00</v>
          </cell>
          <cell r="H39" t="str">
            <v>Misc. Power Plant Equipment</v>
          </cell>
          <cell r="I39">
            <v>8457617.3599999994</v>
          </cell>
        </row>
        <row r="40">
          <cell r="A40" t="str">
            <v xml:space="preserve">0; </v>
          </cell>
          <cell r="F40" t="str">
            <v>DAVE JOHNSTON PLANT Total</v>
          </cell>
          <cell r="I40">
            <v>867379541.65999997</v>
          </cell>
        </row>
        <row r="41">
          <cell r="A41" t="str">
            <v>31100; 106</v>
          </cell>
          <cell r="B41" t="str">
            <v>106</v>
          </cell>
          <cell r="C41" t="str">
            <v>S</v>
          </cell>
          <cell r="E41">
            <v>260263</v>
          </cell>
          <cell r="F41" t="str">
            <v>GADSBY PLANT</v>
          </cell>
          <cell r="G41" t="str">
            <v>311.00</v>
          </cell>
          <cell r="H41" t="str">
            <v>Structures &amp; Improvements</v>
          </cell>
          <cell r="I41">
            <v>15268515.08</v>
          </cell>
        </row>
        <row r="42">
          <cell r="A42" t="str">
            <v>31200; 106</v>
          </cell>
          <cell r="B42" t="str">
            <v>106</v>
          </cell>
          <cell r="C42" t="str">
            <v>S</v>
          </cell>
          <cell r="E42">
            <v>260263</v>
          </cell>
          <cell r="F42" t="str">
            <v>GADSBY PLANT</v>
          </cell>
          <cell r="G42" t="str">
            <v>312.00</v>
          </cell>
          <cell r="H42" t="str">
            <v>Boiler Plant Equipment</v>
          </cell>
          <cell r="I42">
            <v>37464585.539999999</v>
          </cell>
        </row>
        <row r="43">
          <cell r="A43" t="str">
            <v>31400; 106</v>
          </cell>
          <cell r="B43" t="str">
            <v>106</v>
          </cell>
          <cell r="C43" t="str">
            <v>S</v>
          </cell>
          <cell r="E43">
            <v>260263</v>
          </cell>
          <cell r="F43" t="str">
            <v>GADSBY PLANT</v>
          </cell>
          <cell r="G43" t="str">
            <v>314.00</v>
          </cell>
          <cell r="H43" t="str">
            <v>Turbogenerator Units</v>
          </cell>
          <cell r="I43">
            <v>18863810.73</v>
          </cell>
        </row>
        <row r="44">
          <cell r="A44" t="str">
            <v>31500; 106</v>
          </cell>
          <cell r="B44" t="str">
            <v>106</v>
          </cell>
          <cell r="C44" t="str">
            <v>S</v>
          </cell>
          <cell r="E44">
            <v>260263</v>
          </cell>
          <cell r="F44" t="str">
            <v>GADSBY PLANT</v>
          </cell>
          <cell r="G44" t="str">
            <v>315.00</v>
          </cell>
          <cell r="H44" t="str">
            <v>Accessory Electric Equipment</v>
          </cell>
          <cell r="I44">
            <v>7862653.5800000001</v>
          </cell>
        </row>
        <row r="45">
          <cell r="A45" t="str">
            <v>31600; 106</v>
          </cell>
          <cell r="B45" t="str">
            <v>106</v>
          </cell>
          <cell r="C45" t="str">
            <v>S</v>
          </cell>
          <cell r="E45">
            <v>260263</v>
          </cell>
          <cell r="F45" t="str">
            <v>GADSBY PLANT</v>
          </cell>
          <cell r="G45" t="str">
            <v>316.00</v>
          </cell>
          <cell r="H45" t="str">
            <v>Misc. Power Plant Equipment</v>
          </cell>
          <cell r="I45">
            <v>457978.74</v>
          </cell>
        </row>
        <row r="46">
          <cell r="A46" t="str">
            <v xml:space="preserve">0; </v>
          </cell>
          <cell r="F46" t="str">
            <v>GADSBY PLANT Total</v>
          </cell>
          <cell r="I46">
            <v>79917543.669999987</v>
          </cell>
        </row>
        <row r="47">
          <cell r="A47" t="str">
            <v>31100; 107</v>
          </cell>
          <cell r="B47" t="str">
            <v>107</v>
          </cell>
          <cell r="C47" t="str">
            <v>S</v>
          </cell>
          <cell r="E47">
            <v>410412</v>
          </cell>
          <cell r="F47" t="str">
            <v>HAYDEN PLANT</v>
          </cell>
          <cell r="G47" t="str">
            <v>311.00</v>
          </cell>
          <cell r="H47" t="str">
            <v>Structures &amp; Improvements</v>
          </cell>
          <cell r="I47">
            <v>17564004.789999999</v>
          </cell>
        </row>
        <row r="48">
          <cell r="A48" t="str">
            <v>31200; 107</v>
          </cell>
          <cell r="B48" t="str">
            <v>107</v>
          </cell>
          <cell r="C48" t="str">
            <v>S</v>
          </cell>
          <cell r="E48">
            <v>410412</v>
          </cell>
          <cell r="F48" t="str">
            <v>HAYDEN PLANT</v>
          </cell>
          <cell r="G48" t="str">
            <v>312.00</v>
          </cell>
          <cell r="H48" t="str">
            <v>Boiler Plant Equipment</v>
          </cell>
          <cell r="I48">
            <v>52104183.170000002</v>
          </cell>
        </row>
        <row r="49">
          <cell r="A49" t="str">
            <v>31400; 107</v>
          </cell>
          <cell r="B49" t="str">
            <v>107</v>
          </cell>
          <cell r="C49" t="str">
            <v>S</v>
          </cell>
          <cell r="E49">
            <v>410412</v>
          </cell>
          <cell r="F49" t="str">
            <v>HAYDEN PLANT</v>
          </cell>
          <cell r="G49" t="str">
            <v>314.00</v>
          </cell>
          <cell r="H49" t="str">
            <v>Turbogenerator Units</v>
          </cell>
          <cell r="I49">
            <v>7979216.1900000004</v>
          </cell>
        </row>
        <row r="50">
          <cell r="A50" t="str">
            <v>31500; 107</v>
          </cell>
          <cell r="B50" t="str">
            <v>107</v>
          </cell>
          <cell r="C50" t="str">
            <v>S</v>
          </cell>
          <cell r="E50">
            <v>410412</v>
          </cell>
          <cell r="F50" t="str">
            <v>HAYDEN PLANT</v>
          </cell>
          <cell r="G50" t="str">
            <v>315.00</v>
          </cell>
          <cell r="H50" t="str">
            <v>Accessory Electric Equipment</v>
          </cell>
          <cell r="I50">
            <v>2532418.13</v>
          </cell>
        </row>
        <row r="51">
          <cell r="A51" t="str">
            <v>31600; 107</v>
          </cell>
          <cell r="B51" t="str">
            <v>107</v>
          </cell>
          <cell r="C51" t="str">
            <v>S</v>
          </cell>
          <cell r="E51">
            <v>410412</v>
          </cell>
          <cell r="F51" t="str">
            <v>HAYDEN PLANT</v>
          </cell>
          <cell r="G51" t="str">
            <v>316.00</v>
          </cell>
          <cell r="H51" t="str">
            <v>Misc. Power Plant Equipment</v>
          </cell>
          <cell r="I51">
            <v>1204187.6200000001</v>
          </cell>
        </row>
        <row r="52">
          <cell r="A52" t="str">
            <v xml:space="preserve">0; </v>
          </cell>
          <cell r="F52" t="str">
            <v>HAYDEN PLANT Total</v>
          </cell>
          <cell r="I52">
            <v>81384009.900000006</v>
          </cell>
        </row>
        <row r="53">
          <cell r="A53" t="str">
            <v>31020; 108</v>
          </cell>
          <cell r="B53" t="str">
            <v>108</v>
          </cell>
          <cell r="C53" t="str">
            <v>S</v>
          </cell>
          <cell r="E53">
            <v>300305</v>
          </cell>
          <cell r="F53" t="str">
            <v>HUNTER PLANT</v>
          </cell>
          <cell r="G53" t="str">
            <v>310.20</v>
          </cell>
          <cell r="H53" t="str">
            <v>Land Rights</v>
          </cell>
          <cell r="I53">
            <v>246337.54</v>
          </cell>
        </row>
        <row r="54">
          <cell r="A54" t="str">
            <v>31100; 108</v>
          </cell>
          <cell r="B54" t="str">
            <v>108</v>
          </cell>
          <cell r="C54" t="str">
            <v>S</v>
          </cell>
          <cell r="E54">
            <v>300305</v>
          </cell>
          <cell r="F54" t="str">
            <v>HUNTER PLANT</v>
          </cell>
          <cell r="G54" t="str">
            <v>311.00</v>
          </cell>
          <cell r="H54" t="str">
            <v>Structures &amp; Improvements</v>
          </cell>
          <cell r="I54">
            <v>206941130.49000001</v>
          </cell>
        </row>
        <row r="55">
          <cell r="A55" t="str">
            <v>31200; 108</v>
          </cell>
          <cell r="B55" t="str">
            <v>108</v>
          </cell>
          <cell r="C55" t="str">
            <v>S</v>
          </cell>
          <cell r="E55">
            <v>300305</v>
          </cell>
          <cell r="F55" t="str">
            <v>HUNTER PLANT</v>
          </cell>
          <cell r="G55" t="str">
            <v>312.00</v>
          </cell>
          <cell r="H55" t="str">
            <v>Boiler Plant Equipment</v>
          </cell>
          <cell r="I55">
            <v>632231547.27999997</v>
          </cell>
        </row>
        <row r="56">
          <cell r="A56" t="str">
            <v>31400; 108</v>
          </cell>
          <cell r="B56" t="str">
            <v>108</v>
          </cell>
          <cell r="C56" t="str">
            <v>S</v>
          </cell>
          <cell r="E56">
            <v>300305</v>
          </cell>
          <cell r="F56" t="str">
            <v>HUNTER PLANT</v>
          </cell>
          <cell r="G56" t="str">
            <v>314.00</v>
          </cell>
          <cell r="H56" t="str">
            <v>Turbogenerator Units</v>
          </cell>
          <cell r="I56">
            <v>189228621.09999999</v>
          </cell>
        </row>
        <row r="57">
          <cell r="A57" t="str">
            <v>31500; 108</v>
          </cell>
          <cell r="B57" t="str">
            <v>108</v>
          </cell>
          <cell r="C57" t="str">
            <v>S</v>
          </cell>
          <cell r="E57">
            <v>300305</v>
          </cell>
          <cell r="F57" t="str">
            <v>HUNTER PLANT</v>
          </cell>
          <cell r="G57" t="str">
            <v>315.00</v>
          </cell>
          <cell r="H57" t="str">
            <v>Accessory Electric Equipment</v>
          </cell>
          <cell r="I57">
            <v>98505362.329999998</v>
          </cell>
        </row>
        <row r="58">
          <cell r="A58" t="str">
            <v>31600; 108</v>
          </cell>
          <cell r="B58" t="str">
            <v>108</v>
          </cell>
          <cell r="C58" t="str">
            <v>S</v>
          </cell>
          <cell r="E58">
            <v>300305</v>
          </cell>
          <cell r="F58" t="str">
            <v>HUNTER PLANT</v>
          </cell>
          <cell r="G58" t="str">
            <v>316.00</v>
          </cell>
          <cell r="H58" t="str">
            <v>Misc. Power Plant Equipment</v>
          </cell>
          <cell r="I58">
            <v>3645567.81</v>
          </cell>
        </row>
        <row r="59">
          <cell r="A59" t="str">
            <v xml:space="preserve">0; </v>
          </cell>
          <cell r="F59" t="str">
            <v>HUNTER PLANT Total</v>
          </cell>
          <cell r="I59">
            <v>1130798566.55</v>
          </cell>
        </row>
        <row r="60">
          <cell r="A60" t="str">
            <v>31100; 109</v>
          </cell>
          <cell r="B60" t="str">
            <v>109</v>
          </cell>
          <cell r="C60" t="str">
            <v>S</v>
          </cell>
          <cell r="E60">
            <v>280282</v>
          </cell>
          <cell r="F60" t="str">
            <v>HUNTINGTON PLANT</v>
          </cell>
          <cell r="G60" t="str">
            <v>311.00</v>
          </cell>
          <cell r="H60" t="str">
            <v>Structures &amp; Improvements</v>
          </cell>
          <cell r="I60">
            <v>116716543.27</v>
          </cell>
        </row>
        <row r="61">
          <cell r="A61" t="str">
            <v>31200; 109</v>
          </cell>
          <cell r="B61" t="str">
            <v>109</v>
          </cell>
          <cell r="C61" t="str">
            <v>S</v>
          </cell>
          <cell r="E61">
            <v>280282</v>
          </cell>
          <cell r="F61" t="str">
            <v>HUNTINGTON PLANT</v>
          </cell>
          <cell r="G61" t="str">
            <v>312.00</v>
          </cell>
          <cell r="H61" t="str">
            <v>Boiler Plant Equipment</v>
          </cell>
          <cell r="I61">
            <v>527118936.17000002</v>
          </cell>
        </row>
        <row r="62">
          <cell r="A62" t="str">
            <v>31400; 109</v>
          </cell>
          <cell r="B62" t="str">
            <v>109</v>
          </cell>
          <cell r="C62" t="str">
            <v>S</v>
          </cell>
          <cell r="E62">
            <v>280282</v>
          </cell>
          <cell r="F62" t="str">
            <v>HUNTINGTON PLANT</v>
          </cell>
          <cell r="G62" t="str">
            <v>314.00</v>
          </cell>
          <cell r="H62" t="str">
            <v>Turbogenerator Units</v>
          </cell>
          <cell r="I62">
            <v>122867593.25</v>
          </cell>
        </row>
        <row r="63">
          <cell r="A63" t="str">
            <v>31500; 109</v>
          </cell>
          <cell r="B63" t="str">
            <v>109</v>
          </cell>
          <cell r="C63" t="str">
            <v>S</v>
          </cell>
          <cell r="E63">
            <v>280282</v>
          </cell>
          <cell r="F63" t="str">
            <v>HUNTINGTON PLANT</v>
          </cell>
          <cell r="G63" t="str">
            <v>315.00</v>
          </cell>
          <cell r="H63" t="str">
            <v>Accessory Electric Equipment</v>
          </cell>
          <cell r="I63">
            <v>46421368.829999998</v>
          </cell>
        </row>
        <row r="64">
          <cell r="A64" t="str">
            <v>31600; 109</v>
          </cell>
          <cell r="B64" t="str">
            <v>109</v>
          </cell>
          <cell r="C64" t="str">
            <v>S</v>
          </cell>
          <cell r="E64">
            <v>280282</v>
          </cell>
          <cell r="F64" t="str">
            <v>HUNTINGTON PLANT</v>
          </cell>
          <cell r="G64" t="str">
            <v>316.00</v>
          </cell>
          <cell r="H64" t="str">
            <v>Misc. Power Plant Equipment</v>
          </cell>
          <cell r="I64">
            <v>2717959.41</v>
          </cell>
        </row>
        <row r="65">
          <cell r="A65" t="str">
            <v xml:space="preserve">0; </v>
          </cell>
          <cell r="F65" t="str">
            <v>HUNTINGTON PLANT Total</v>
          </cell>
          <cell r="I65">
            <v>815842400.93000007</v>
          </cell>
        </row>
        <row r="66">
          <cell r="A66" t="str">
            <v>31100; 191</v>
          </cell>
          <cell r="B66" t="str">
            <v>191</v>
          </cell>
          <cell r="C66" t="str">
            <v>S</v>
          </cell>
          <cell r="E66">
            <v>220000</v>
          </cell>
          <cell r="F66" t="str">
            <v>JAMES RIVER PLANT</v>
          </cell>
          <cell r="G66" t="str">
            <v>311.00</v>
          </cell>
          <cell r="H66" t="str">
            <v>Structures &amp; Improvements</v>
          </cell>
          <cell r="I66">
            <v>5733734.1399999997</v>
          </cell>
        </row>
        <row r="67">
          <cell r="A67" t="str">
            <v>31200; 191</v>
          </cell>
          <cell r="B67" t="str">
            <v>191</v>
          </cell>
          <cell r="C67" t="str">
            <v>S</v>
          </cell>
          <cell r="E67">
            <v>220000</v>
          </cell>
          <cell r="F67" t="str">
            <v>JAMES RIVER PLANT</v>
          </cell>
          <cell r="G67" t="str">
            <v>312.00</v>
          </cell>
          <cell r="H67" t="str">
            <v>Boiler Plant Equipment</v>
          </cell>
          <cell r="I67">
            <v>5798092.3600000003</v>
          </cell>
        </row>
        <row r="68">
          <cell r="A68" t="str">
            <v>31400; 191</v>
          </cell>
          <cell r="B68" t="str">
            <v>191</v>
          </cell>
          <cell r="C68" t="str">
            <v>S</v>
          </cell>
          <cell r="E68">
            <v>220000</v>
          </cell>
          <cell r="F68" t="str">
            <v>JAMES RIVER PLANT</v>
          </cell>
          <cell r="G68" t="str">
            <v>314.00</v>
          </cell>
          <cell r="H68" t="str">
            <v>Turbogenerator Units</v>
          </cell>
          <cell r="I68">
            <v>18616437.710000001</v>
          </cell>
        </row>
        <row r="69">
          <cell r="A69" t="str">
            <v>31500; 191</v>
          </cell>
          <cell r="B69" t="str">
            <v>191</v>
          </cell>
          <cell r="C69" t="str">
            <v>S</v>
          </cell>
          <cell r="E69">
            <v>220000</v>
          </cell>
          <cell r="F69" t="str">
            <v>JAMES RIVER PLANT</v>
          </cell>
          <cell r="G69" t="str">
            <v>315.00</v>
          </cell>
          <cell r="H69" t="str">
            <v>Accessory Electric Equipment</v>
          </cell>
          <cell r="I69">
            <v>4302275.7699999996</v>
          </cell>
        </row>
        <row r="70">
          <cell r="A70" t="str">
            <v xml:space="preserve">0; </v>
          </cell>
          <cell r="F70" t="str">
            <v>JAMES RIVER PLANT Total</v>
          </cell>
          <cell r="I70">
            <v>34450539.980000004</v>
          </cell>
        </row>
        <row r="71">
          <cell r="A71" t="str">
            <v>31020; 110</v>
          </cell>
          <cell r="B71" t="str">
            <v>110</v>
          </cell>
          <cell r="C71" t="str">
            <v>S</v>
          </cell>
          <cell r="E71">
            <v>517000</v>
          </cell>
          <cell r="F71" t="str">
            <v>JIM BRIDGER PLANT</v>
          </cell>
          <cell r="G71" t="str">
            <v>310.20</v>
          </cell>
          <cell r="H71" t="str">
            <v>Land Rights</v>
          </cell>
          <cell r="I71">
            <v>281111.09999999998</v>
          </cell>
        </row>
        <row r="72">
          <cell r="A72" t="str">
            <v>31100; 110</v>
          </cell>
          <cell r="B72" t="str">
            <v>110</v>
          </cell>
          <cell r="C72" t="str">
            <v>S</v>
          </cell>
          <cell r="E72">
            <v>517000</v>
          </cell>
          <cell r="F72" t="str">
            <v>JIM BRIDGER PLANT</v>
          </cell>
          <cell r="G72" t="str">
            <v>311.00</v>
          </cell>
          <cell r="H72" t="str">
            <v>Structures &amp; Improvements</v>
          </cell>
          <cell r="I72">
            <v>140256250.56</v>
          </cell>
        </row>
        <row r="73">
          <cell r="A73" t="str">
            <v>31200; 110</v>
          </cell>
          <cell r="B73" t="str">
            <v>110</v>
          </cell>
          <cell r="C73" t="str">
            <v>S</v>
          </cell>
          <cell r="E73">
            <v>517000</v>
          </cell>
          <cell r="F73" t="str">
            <v>JIM BRIDGER PLANT</v>
          </cell>
          <cell r="G73" t="str">
            <v>312.00</v>
          </cell>
          <cell r="H73" t="str">
            <v>Boiler Plant Equipment</v>
          </cell>
          <cell r="I73">
            <v>675358589.64999998</v>
          </cell>
        </row>
        <row r="74">
          <cell r="A74" t="str">
            <v>31400; 110</v>
          </cell>
          <cell r="B74" t="str">
            <v>110</v>
          </cell>
          <cell r="C74" t="str">
            <v>S</v>
          </cell>
          <cell r="E74">
            <v>517000</v>
          </cell>
          <cell r="F74" t="str">
            <v>JIM BRIDGER PLANT</v>
          </cell>
          <cell r="G74" t="str">
            <v>314.00</v>
          </cell>
          <cell r="H74" t="str">
            <v>Turbogenerator Units</v>
          </cell>
          <cell r="I74">
            <v>175249865.94</v>
          </cell>
        </row>
        <row r="75">
          <cell r="A75" t="str">
            <v>31500; 110</v>
          </cell>
          <cell r="B75" t="str">
            <v>110</v>
          </cell>
          <cell r="C75" t="str">
            <v>S</v>
          </cell>
          <cell r="E75">
            <v>517000</v>
          </cell>
          <cell r="F75" t="str">
            <v>JIM BRIDGER PLANT</v>
          </cell>
          <cell r="G75" t="str">
            <v>315.00</v>
          </cell>
          <cell r="H75" t="str">
            <v>Accessory Electric Equipment</v>
          </cell>
          <cell r="I75">
            <v>58882346.939999998</v>
          </cell>
        </row>
        <row r="76">
          <cell r="A76" t="str">
            <v>31600; 110</v>
          </cell>
          <cell r="B76" t="str">
            <v>110</v>
          </cell>
          <cell r="C76" t="str">
            <v>S</v>
          </cell>
          <cell r="E76">
            <v>517000</v>
          </cell>
          <cell r="F76" t="str">
            <v>JIM BRIDGER PLANT</v>
          </cell>
          <cell r="G76" t="str">
            <v>316.00</v>
          </cell>
          <cell r="H76" t="str">
            <v>Misc. Power Plant Equipment</v>
          </cell>
          <cell r="I76">
            <v>3722954.18</v>
          </cell>
        </row>
        <row r="77">
          <cell r="A77" t="str">
            <v xml:space="preserve">0; </v>
          </cell>
          <cell r="F77" t="str">
            <v>JIM BRIDGER PLANT Total</v>
          </cell>
          <cell r="I77">
            <v>1053751118.37</v>
          </cell>
        </row>
        <row r="78">
          <cell r="A78" t="str">
            <v>31020; 111</v>
          </cell>
          <cell r="B78" t="str">
            <v>111</v>
          </cell>
          <cell r="C78" t="str">
            <v>S</v>
          </cell>
          <cell r="E78">
            <v>270273</v>
          </cell>
          <cell r="F78" t="str">
            <v>NAUGHTON PLANT</v>
          </cell>
          <cell r="G78" t="str">
            <v>310.20</v>
          </cell>
          <cell r="H78" t="str">
            <v>Land Rights</v>
          </cell>
          <cell r="I78">
            <v>15015.87</v>
          </cell>
        </row>
        <row r="79">
          <cell r="A79" t="str">
            <v>31100; 111</v>
          </cell>
          <cell r="B79" t="str">
            <v>111</v>
          </cell>
          <cell r="C79" t="str">
            <v>S</v>
          </cell>
          <cell r="E79">
            <v>270273</v>
          </cell>
          <cell r="F79" t="str">
            <v>NAUGHTON PLANT</v>
          </cell>
          <cell r="G79" t="str">
            <v>311.00</v>
          </cell>
          <cell r="H79" t="str">
            <v>Structures &amp; Improvements</v>
          </cell>
          <cell r="I79">
            <v>70399222.079999998</v>
          </cell>
        </row>
        <row r="80">
          <cell r="A80" t="str">
            <v>31200; 111</v>
          </cell>
          <cell r="B80" t="str">
            <v>111</v>
          </cell>
          <cell r="C80" t="str">
            <v>S</v>
          </cell>
          <cell r="E80">
            <v>270273</v>
          </cell>
          <cell r="F80" t="str">
            <v>NAUGHTON PLANT</v>
          </cell>
          <cell r="G80" t="str">
            <v>312.00</v>
          </cell>
          <cell r="H80" t="str">
            <v>Boiler Plant Equipment</v>
          </cell>
          <cell r="I80">
            <v>443090329.81</v>
          </cell>
        </row>
        <row r="81">
          <cell r="A81" t="str">
            <v>31400; 111</v>
          </cell>
          <cell r="B81" t="str">
            <v>111</v>
          </cell>
          <cell r="C81" t="str">
            <v>S</v>
          </cell>
          <cell r="E81">
            <v>270273</v>
          </cell>
          <cell r="F81" t="str">
            <v>NAUGHTON PLANT</v>
          </cell>
          <cell r="G81" t="str">
            <v>314.00</v>
          </cell>
          <cell r="H81" t="str">
            <v>Turbogenerator Units</v>
          </cell>
          <cell r="I81">
            <v>76375657.129999995</v>
          </cell>
        </row>
        <row r="82">
          <cell r="A82" t="str">
            <v>31500; 111</v>
          </cell>
          <cell r="B82" t="str">
            <v>111</v>
          </cell>
          <cell r="C82" t="str">
            <v>S</v>
          </cell>
          <cell r="E82">
            <v>270273</v>
          </cell>
          <cell r="F82" t="str">
            <v>NAUGHTON PLANT</v>
          </cell>
          <cell r="G82" t="str">
            <v>315.00</v>
          </cell>
          <cell r="H82" t="str">
            <v>Accessory Electric Equipment</v>
          </cell>
          <cell r="I82">
            <v>23006767.68</v>
          </cell>
        </row>
        <row r="83">
          <cell r="A83" t="str">
            <v>31600; 111</v>
          </cell>
          <cell r="B83" t="str">
            <v>111</v>
          </cell>
          <cell r="C83" t="str">
            <v>S</v>
          </cell>
          <cell r="E83">
            <v>270273</v>
          </cell>
          <cell r="F83" t="str">
            <v>NAUGHTON PLANT</v>
          </cell>
          <cell r="G83" t="str">
            <v>316.00</v>
          </cell>
          <cell r="H83" t="str">
            <v>Misc. Power Plant Equipment</v>
          </cell>
          <cell r="I83">
            <v>2011397.3</v>
          </cell>
        </row>
        <row r="84">
          <cell r="A84" t="str">
            <v xml:space="preserve">0; </v>
          </cell>
          <cell r="F84" t="str">
            <v>NAUGHTON PLANT Total</v>
          </cell>
          <cell r="I84">
            <v>614898389.86999989</v>
          </cell>
        </row>
        <row r="85">
          <cell r="A85" t="str">
            <v>31020; 112</v>
          </cell>
          <cell r="B85" t="str">
            <v>112</v>
          </cell>
          <cell r="C85" t="str">
            <v>S</v>
          </cell>
          <cell r="E85">
            <v>519000</v>
          </cell>
          <cell r="F85" t="str">
            <v>WYODAK PLANT</v>
          </cell>
          <cell r="G85" t="str">
            <v>310.20</v>
          </cell>
          <cell r="H85" t="str">
            <v>Land Rights</v>
          </cell>
          <cell r="I85">
            <v>164796.79999999999</v>
          </cell>
        </row>
        <row r="86">
          <cell r="A86" t="str">
            <v>31100; 112</v>
          </cell>
          <cell r="B86" t="str">
            <v>112</v>
          </cell>
          <cell r="C86" t="str">
            <v>S</v>
          </cell>
          <cell r="E86">
            <v>519000</v>
          </cell>
          <cell r="F86" t="str">
            <v>WYODAK PLANT</v>
          </cell>
          <cell r="G86" t="str">
            <v>311.00</v>
          </cell>
          <cell r="H86" t="str">
            <v>Structures &amp; Improvements</v>
          </cell>
          <cell r="I86">
            <v>51317577.18</v>
          </cell>
        </row>
        <row r="87">
          <cell r="A87" t="str">
            <v>31200; 112</v>
          </cell>
          <cell r="B87" t="str">
            <v>112</v>
          </cell>
          <cell r="C87" t="str">
            <v>S</v>
          </cell>
          <cell r="E87">
            <v>519000</v>
          </cell>
          <cell r="F87" t="str">
            <v>WYODAK PLANT</v>
          </cell>
          <cell r="G87" t="str">
            <v>312.00</v>
          </cell>
          <cell r="H87" t="str">
            <v>Boiler Plant Equipment</v>
          </cell>
          <cell r="I87">
            <v>300866077.38</v>
          </cell>
        </row>
        <row r="88">
          <cell r="A88" t="str">
            <v>31400; 112</v>
          </cell>
          <cell r="B88" t="str">
            <v>112</v>
          </cell>
          <cell r="C88" t="str">
            <v>S</v>
          </cell>
          <cell r="E88">
            <v>519000</v>
          </cell>
          <cell r="F88" t="str">
            <v>WYODAK PLANT</v>
          </cell>
          <cell r="G88" t="str">
            <v>314.00</v>
          </cell>
          <cell r="H88" t="str">
            <v>Turbogenerator Units</v>
          </cell>
          <cell r="I88">
            <v>64048524.350000001</v>
          </cell>
        </row>
        <row r="89">
          <cell r="A89" t="str">
            <v>31500; 112</v>
          </cell>
          <cell r="B89" t="str">
            <v>112</v>
          </cell>
          <cell r="C89" t="str">
            <v>S</v>
          </cell>
          <cell r="E89">
            <v>519000</v>
          </cell>
          <cell r="F89" t="str">
            <v>WYODAK PLANT</v>
          </cell>
          <cell r="G89" t="str">
            <v>315.00</v>
          </cell>
          <cell r="H89" t="str">
            <v>Accessory Electric Equipment</v>
          </cell>
          <cell r="I89">
            <v>28129327.460000001</v>
          </cell>
        </row>
        <row r="90">
          <cell r="A90" t="str">
            <v>31600; 112</v>
          </cell>
          <cell r="B90" t="str">
            <v>112</v>
          </cell>
          <cell r="C90" t="str">
            <v>S</v>
          </cell>
          <cell r="E90">
            <v>519000</v>
          </cell>
          <cell r="F90" t="str">
            <v>WYODAK PLANT</v>
          </cell>
          <cell r="G90" t="str">
            <v>316.00</v>
          </cell>
          <cell r="H90" t="str">
            <v>Misc. Power Plant Equipment</v>
          </cell>
          <cell r="I90">
            <v>1231113.42</v>
          </cell>
        </row>
        <row r="91">
          <cell r="A91" t="str">
            <v xml:space="preserve">0; </v>
          </cell>
          <cell r="F91" t="str">
            <v>WYODAK PLANT Total</v>
          </cell>
          <cell r="I91">
            <v>445757416.59000003</v>
          </cell>
        </row>
        <row r="92">
          <cell r="A92" t="str">
            <v>31030; 101</v>
          </cell>
          <cell r="B92" t="str">
            <v>101</v>
          </cell>
          <cell r="C92" t="str">
            <v>S</v>
          </cell>
          <cell r="E92">
            <v>250252</v>
          </cell>
          <cell r="F92" t="str">
            <v>Water Rights</v>
          </cell>
          <cell r="G92" t="str">
            <v>310.30</v>
          </cell>
          <cell r="H92" t="str">
            <v>CARBON PLANT</v>
          </cell>
          <cell r="I92">
            <v>865460.63</v>
          </cell>
        </row>
        <row r="93">
          <cell r="A93" t="str">
            <v>31030; 105</v>
          </cell>
          <cell r="B93" t="str">
            <v>105</v>
          </cell>
          <cell r="C93" t="str">
            <v>S</v>
          </cell>
          <cell r="E93">
            <v>514000</v>
          </cell>
          <cell r="F93" t="str">
            <v>Water Rights</v>
          </cell>
          <cell r="G93" t="str">
            <v>310.30</v>
          </cell>
          <cell r="H93" t="str">
            <v>DAVE JOHNSTON PLANT</v>
          </cell>
          <cell r="I93">
            <v>9700996.6099999994</v>
          </cell>
        </row>
        <row r="94">
          <cell r="A94" t="str">
            <v>31030; 106</v>
          </cell>
          <cell r="B94" t="str">
            <v>106</v>
          </cell>
          <cell r="C94" t="str">
            <v>S</v>
          </cell>
          <cell r="E94">
            <v>260263</v>
          </cell>
          <cell r="F94" t="str">
            <v>Water Rights</v>
          </cell>
          <cell r="G94" t="str">
            <v>310.30</v>
          </cell>
          <cell r="H94" t="str">
            <v>GADSBY PLANT</v>
          </cell>
          <cell r="I94">
            <v>8138.01</v>
          </cell>
        </row>
        <row r="95">
          <cell r="A95" t="str">
            <v>31030; 108</v>
          </cell>
          <cell r="B95" t="str">
            <v>108</v>
          </cell>
          <cell r="C95" t="str">
            <v>S</v>
          </cell>
          <cell r="E95">
            <v>300305</v>
          </cell>
          <cell r="F95" t="str">
            <v>Water Rights</v>
          </cell>
          <cell r="G95" t="str">
            <v>310.30</v>
          </cell>
          <cell r="H95" t="str">
            <v>HUNTER PLANT</v>
          </cell>
          <cell r="I95">
            <v>24271831.300000001</v>
          </cell>
        </row>
        <row r="96">
          <cell r="A96" t="str">
            <v>31030; 109</v>
          </cell>
          <cell r="B96" t="str">
            <v>109</v>
          </cell>
          <cell r="C96" t="str">
            <v>S</v>
          </cell>
          <cell r="E96">
            <v>280282</v>
          </cell>
          <cell r="F96" t="str">
            <v>Water Rights</v>
          </cell>
          <cell r="G96" t="str">
            <v>310.30</v>
          </cell>
          <cell r="H96" t="str">
            <v>HUNTINGTON PLANT</v>
          </cell>
          <cell r="I96">
            <v>1471639</v>
          </cell>
        </row>
        <row r="97">
          <cell r="A97" t="str">
            <v>31030; 110</v>
          </cell>
          <cell r="B97" t="str">
            <v>110</v>
          </cell>
          <cell r="C97" t="str">
            <v>S</v>
          </cell>
          <cell r="E97">
            <v>517000</v>
          </cell>
          <cell r="F97" t="str">
            <v>Water Rights</v>
          </cell>
          <cell r="G97" t="str">
            <v>310.30</v>
          </cell>
          <cell r="H97" t="str">
            <v>JIM BRIDGER PLANT</v>
          </cell>
          <cell r="I97">
            <v>171270</v>
          </cell>
        </row>
        <row r="98">
          <cell r="A98" t="str">
            <v>31030; 111</v>
          </cell>
          <cell r="B98" t="str">
            <v>111</v>
          </cell>
          <cell r="C98" t="str">
            <v>S</v>
          </cell>
          <cell r="E98">
            <v>270273</v>
          </cell>
          <cell r="F98" t="str">
            <v>Water Rights</v>
          </cell>
          <cell r="G98" t="str">
            <v>310.30</v>
          </cell>
          <cell r="H98" t="str">
            <v>NAUGHTON PLANT</v>
          </cell>
          <cell r="I98">
            <v>690.97</v>
          </cell>
        </row>
        <row r="99">
          <cell r="A99" t="str">
            <v>31030; 112</v>
          </cell>
          <cell r="B99" t="str">
            <v>112</v>
          </cell>
          <cell r="C99" t="str">
            <v>S</v>
          </cell>
          <cell r="E99">
            <v>519000</v>
          </cell>
          <cell r="F99" t="str">
            <v>Water Rights</v>
          </cell>
          <cell r="G99" t="str">
            <v>310.30</v>
          </cell>
          <cell r="H99" t="str">
            <v>WYODAK PLANT</v>
          </cell>
          <cell r="I99">
            <v>13496.8</v>
          </cell>
        </row>
        <row r="100">
          <cell r="A100" t="str">
            <v xml:space="preserve">0; </v>
          </cell>
          <cell r="F100" t="str">
            <v>Water Rights Total</v>
          </cell>
          <cell r="I100">
            <v>36503523.319999993</v>
          </cell>
        </row>
        <row r="101">
          <cell r="A101" t="str">
            <v xml:space="preserve">0; </v>
          </cell>
          <cell r="C101" t="str">
            <v>S Total</v>
          </cell>
          <cell r="I101">
            <v>6310917127.5500002</v>
          </cell>
        </row>
        <row r="102">
          <cell r="A102" t="str">
            <v>33020; 301</v>
          </cell>
          <cell r="B102" t="str">
            <v>301</v>
          </cell>
          <cell r="C102" t="str">
            <v>H</v>
          </cell>
          <cell r="E102">
            <v>2381</v>
          </cell>
          <cell r="F102" t="str">
            <v>ASHTON / ST ANTHONY LICENSE (2381)</v>
          </cell>
          <cell r="G102" t="str">
            <v>330.20</v>
          </cell>
          <cell r="H102" t="str">
            <v>Land Rights</v>
          </cell>
          <cell r="I102">
            <v>28699.78</v>
          </cell>
        </row>
        <row r="103">
          <cell r="A103" t="str">
            <v>33100; 301</v>
          </cell>
          <cell r="B103" t="str">
            <v>301</v>
          </cell>
          <cell r="C103" t="str">
            <v>H</v>
          </cell>
          <cell r="E103">
            <v>2381</v>
          </cell>
          <cell r="F103" t="str">
            <v>ASHTON / ST ANTHONY LICENSE (2381)</v>
          </cell>
          <cell r="G103" t="str">
            <v>331.00</v>
          </cell>
          <cell r="H103" t="str">
            <v>Structures &amp; Improvements</v>
          </cell>
          <cell r="I103">
            <v>1179468.81</v>
          </cell>
        </row>
        <row r="104">
          <cell r="A104" t="str">
            <v>33200; 301</v>
          </cell>
          <cell r="B104" t="str">
            <v>301</v>
          </cell>
          <cell r="C104" t="str">
            <v>H</v>
          </cell>
          <cell r="E104">
            <v>2381</v>
          </cell>
          <cell r="F104" t="str">
            <v>ASHTON / ST ANTHONY LICENSE (2381)</v>
          </cell>
          <cell r="G104" t="str">
            <v>332.00</v>
          </cell>
          <cell r="H104" t="str">
            <v>Reservoirs, Dams &amp; Waterways</v>
          </cell>
          <cell r="I104">
            <v>14951743.140000001</v>
          </cell>
        </row>
        <row r="105">
          <cell r="A105" t="str">
            <v>33300; 301</v>
          </cell>
          <cell r="B105" t="str">
            <v>301</v>
          </cell>
          <cell r="C105" t="str">
            <v>H</v>
          </cell>
          <cell r="E105">
            <v>2381</v>
          </cell>
          <cell r="F105" t="str">
            <v>ASHTON / ST ANTHONY LICENSE (2381)</v>
          </cell>
          <cell r="G105" t="str">
            <v>333.00</v>
          </cell>
          <cell r="H105" t="str">
            <v>Waterwheels, Turbines &amp; Generators</v>
          </cell>
          <cell r="I105">
            <v>2448998.34</v>
          </cell>
        </row>
        <row r="106">
          <cell r="A106" t="str">
            <v>33400; 301</v>
          </cell>
          <cell r="B106" t="str">
            <v>301</v>
          </cell>
          <cell r="C106" t="str">
            <v>H</v>
          </cell>
          <cell r="E106">
            <v>2381</v>
          </cell>
          <cell r="F106" t="str">
            <v>ASHTON / ST ANTHONY LICENSE (2381)</v>
          </cell>
          <cell r="G106" t="str">
            <v>334.00</v>
          </cell>
          <cell r="H106" t="str">
            <v>Accessory Electric Equipment</v>
          </cell>
          <cell r="I106">
            <v>1385149.56</v>
          </cell>
        </row>
        <row r="107">
          <cell r="A107" t="str">
            <v>33500; 301</v>
          </cell>
          <cell r="B107" t="str">
            <v>301</v>
          </cell>
          <cell r="C107" t="str">
            <v>H</v>
          </cell>
          <cell r="E107">
            <v>2381</v>
          </cell>
          <cell r="F107" t="str">
            <v>ASHTON / ST ANTHONY LICENSE (2381)</v>
          </cell>
          <cell r="G107" t="str">
            <v>335.00</v>
          </cell>
          <cell r="H107" t="str">
            <v>Misc. Power Plant Equipment</v>
          </cell>
          <cell r="I107">
            <v>8649.9699999999993</v>
          </cell>
        </row>
        <row r="108">
          <cell r="A108" t="str">
            <v>33600; 301</v>
          </cell>
          <cell r="B108" t="str">
            <v>301</v>
          </cell>
          <cell r="C108" t="str">
            <v>H</v>
          </cell>
          <cell r="E108">
            <v>2381</v>
          </cell>
          <cell r="F108" t="str">
            <v>ASHTON / ST ANTHONY LICENSE (2381)</v>
          </cell>
          <cell r="G108" t="str">
            <v>336.00</v>
          </cell>
          <cell r="H108" t="str">
            <v>Roads, Railroads &amp; Bridges</v>
          </cell>
          <cell r="I108">
            <v>744.3</v>
          </cell>
        </row>
        <row r="109">
          <cell r="A109" t="str">
            <v xml:space="preserve">0; </v>
          </cell>
          <cell r="F109" t="str">
            <v>ASHTON / ST ANTHONY LICENSE (2381) Total</v>
          </cell>
          <cell r="I109">
            <v>20003453.899999999</v>
          </cell>
        </row>
        <row r="110">
          <cell r="A110" t="str">
            <v>33020; 302</v>
          </cell>
          <cell r="B110" t="str">
            <v>302</v>
          </cell>
          <cell r="C110" t="str">
            <v>H</v>
          </cell>
          <cell r="E110">
            <v>20</v>
          </cell>
          <cell r="F110" t="str">
            <v>BEAR RIVER LICENSE (20)</v>
          </cell>
          <cell r="G110" t="str">
            <v>330.20</v>
          </cell>
          <cell r="H110" t="str">
            <v>Land Rights</v>
          </cell>
          <cell r="I110">
            <v>5879.43</v>
          </cell>
        </row>
        <row r="111">
          <cell r="A111" t="str">
            <v>33100; 302</v>
          </cell>
          <cell r="B111" t="str">
            <v>302</v>
          </cell>
          <cell r="C111" t="str">
            <v>H</v>
          </cell>
          <cell r="E111">
            <v>20</v>
          </cell>
          <cell r="F111" t="str">
            <v>BEAR RIVER LICENSE (20)</v>
          </cell>
          <cell r="G111" t="str">
            <v>331.00</v>
          </cell>
          <cell r="H111" t="str">
            <v>Structures &amp; Improvements</v>
          </cell>
          <cell r="I111">
            <v>4674162.68</v>
          </cell>
        </row>
        <row r="112">
          <cell r="A112" t="str">
            <v>33200; 302</v>
          </cell>
          <cell r="B112" t="str">
            <v>302</v>
          </cell>
          <cell r="C112" t="str">
            <v>H</v>
          </cell>
          <cell r="E112">
            <v>20</v>
          </cell>
          <cell r="F112" t="str">
            <v>BEAR RIVER LICENSE (20)</v>
          </cell>
          <cell r="G112" t="str">
            <v>332.00</v>
          </cell>
          <cell r="H112" t="str">
            <v>Reservoirs, Dams &amp; Waterways</v>
          </cell>
          <cell r="I112">
            <v>25220204.32</v>
          </cell>
        </row>
        <row r="113">
          <cell r="A113" t="str">
            <v>33300; 302</v>
          </cell>
          <cell r="B113" t="str">
            <v>302</v>
          </cell>
          <cell r="C113" t="str">
            <v>H</v>
          </cell>
          <cell r="E113">
            <v>20</v>
          </cell>
          <cell r="F113" t="str">
            <v>BEAR RIVER LICENSE (20)</v>
          </cell>
          <cell r="G113" t="str">
            <v>333.00</v>
          </cell>
          <cell r="H113" t="str">
            <v>Waterwheels, Turbines &amp; Generators</v>
          </cell>
          <cell r="I113">
            <v>10723401.779999999</v>
          </cell>
        </row>
        <row r="114">
          <cell r="A114" t="str">
            <v>33400; 302</v>
          </cell>
          <cell r="B114" t="str">
            <v>302</v>
          </cell>
          <cell r="C114" t="str">
            <v>H</v>
          </cell>
          <cell r="E114">
            <v>20</v>
          </cell>
          <cell r="F114" t="str">
            <v>BEAR RIVER LICENSE (20)</v>
          </cell>
          <cell r="G114" t="str">
            <v>334.00</v>
          </cell>
          <cell r="H114" t="str">
            <v>Accessory Electric Equipment</v>
          </cell>
          <cell r="I114">
            <v>4114781.19</v>
          </cell>
        </row>
        <row r="115">
          <cell r="A115" t="str">
            <v>33500; 302</v>
          </cell>
          <cell r="B115" t="str">
            <v>302</v>
          </cell>
          <cell r="C115" t="str">
            <v>H</v>
          </cell>
          <cell r="E115">
            <v>20</v>
          </cell>
          <cell r="F115" t="str">
            <v>BEAR RIVER LICENSE (20)</v>
          </cell>
          <cell r="G115" t="str">
            <v>335.00</v>
          </cell>
          <cell r="H115" t="str">
            <v>Misc. Power Plant Equipment</v>
          </cell>
          <cell r="I115">
            <v>82097</v>
          </cell>
        </row>
        <row r="116">
          <cell r="A116" t="str">
            <v>33600; 302</v>
          </cell>
          <cell r="B116" t="str">
            <v>302</v>
          </cell>
          <cell r="C116" t="str">
            <v>H</v>
          </cell>
          <cell r="E116">
            <v>20</v>
          </cell>
          <cell r="F116" t="str">
            <v>BEAR RIVER LICENSE (20)</v>
          </cell>
          <cell r="G116" t="str">
            <v>336.00</v>
          </cell>
          <cell r="H116" t="str">
            <v>Roads, Railroads &amp; Bridges</v>
          </cell>
          <cell r="I116">
            <v>598124.93000000005</v>
          </cell>
        </row>
        <row r="117">
          <cell r="A117" t="str">
            <v xml:space="preserve">0; </v>
          </cell>
          <cell r="F117" t="str">
            <v>BEAR RIVER LICENSE (20) Total</v>
          </cell>
          <cell r="I117">
            <v>45418651.329999998</v>
          </cell>
        </row>
        <row r="118">
          <cell r="A118" t="str">
            <v>33100; 303</v>
          </cell>
          <cell r="B118" t="str">
            <v>303</v>
          </cell>
          <cell r="C118" t="str">
            <v>H</v>
          </cell>
          <cell r="E118">
            <v>23000</v>
          </cell>
          <cell r="F118" t="str">
            <v>BEND (23)</v>
          </cell>
          <cell r="G118" t="str">
            <v>331.00</v>
          </cell>
          <cell r="H118" t="str">
            <v>Structures &amp; Improvements</v>
          </cell>
          <cell r="I118">
            <v>57076.38</v>
          </cell>
        </row>
        <row r="119">
          <cell r="A119" t="str">
            <v>33200; 303</v>
          </cell>
          <cell r="B119" t="str">
            <v>303</v>
          </cell>
          <cell r="C119" t="str">
            <v>H</v>
          </cell>
          <cell r="E119">
            <v>23000</v>
          </cell>
          <cell r="F119" t="str">
            <v>BEND (23)</v>
          </cell>
          <cell r="G119" t="str">
            <v>332.00</v>
          </cell>
          <cell r="H119" t="str">
            <v>Reservoirs, Dams &amp; Waterways</v>
          </cell>
          <cell r="I119">
            <v>532904.86</v>
          </cell>
        </row>
        <row r="120">
          <cell r="A120" t="str">
            <v>33300; 303</v>
          </cell>
          <cell r="B120" t="str">
            <v>303</v>
          </cell>
          <cell r="C120" t="str">
            <v>H</v>
          </cell>
          <cell r="E120">
            <v>23000</v>
          </cell>
          <cell r="F120" t="str">
            <v>BEND (23)</v>
          </cell>
          <cell r="G120" t="str">
            <v>333.00</v>
          </cell>
          <cell r="H120" t="str">
            <v>Waterwheels, Turbines &amp; Generators</v>
          </cell>
          <cell r="I120">
            <v>97110.43</v>
          </cell>
        </row>
        <row r="121">
          <cell r="A121" t="str">
            <v>33400; 303</v>
          </cell>
          <cell r="B121" t="str">
            <v>303</v>
          </cell>
          <cell r="C121" t="str">
            <v>H</v>
          </cell>
          <cell r="E121">
            <v>23000</v>
          </cell>
          <cell r="F121" t="str">
            <v>BEND (23)</v>
          </cell>
          <cell r="G121" t="str">
            <v>334.00</v>
          </cell>
          <cell r="H121" t="str">
            <v>Accessory Electric Equipment</v>
          </cell>
          <cell r="I121">
            <v>627584.39</v>
          </cell>
        </row>
        <row r="122">
          <cell r="A122" t="str">
            <v>33500; 303</v>
          </cell>
          <cell r="B122" t="str">
            <v>303</v>
          </cell>
          <cell r="C122" t="str">
            <v>H</v>
          </cell>
          <cell r="E122">
            <v>23000</v>
          </cell>
          <cell r="F122" t="str">
            <v>BEND (23)</v>
          </cell>
          <cell r="G122" t="str">
            <v>335.00</v>
          </cell>
          <cell r="H122" t="str">
            <v>Misc. Power Plant Equipment</v>
          </cell>
          <cell r="I122">
            <v>15383.82</v>
          </cell>
        </row>
        <row r="123">
          <cell r="A123" t="str">
            <v>33600; 303</v>
          </cell>
          <cell r="B123" t="str">
            <v>303</v>
          </cell>
          <cell r="C123" t="str">
            <v>H</v>
          </cell>
          <cell r="E123">
            <v>23000</v>
          </cell>
          <cell r="F123" t="str">
            <v>BEND (23)</v>
          </cell>
          <cell r="G123" t="str">
            <v>336.00</v>
          </cell>
          <cell r="H123" t="str">
            <v>Roads, Railroads &amp; Bridges</v>
          </cell>
          <cell r="I123">
            <v>174.4</v>
          </cell>
        </row>
        <row r="124">
          <cell r="A124" t="str">
            <v xml:space="preserve">0; </v>
          </cell>
          <cell r="F124" t="str">
            <v>BEND (23) Total</v>
          </cell>
          <cell r="I124">
            <v>1330234.28</v>
          </cell>
        </row>
        <row r="125">
          <cell r="A125" t="str">
            <v>33100; 304</v>
          </cell>
          <cell r="B125" t="str">
            <v>304</v>
          </cell>
          <cell r="C125" t="str">
            <v>H</v>
          </cell>
          <cell r="E125">
            <v>410000</v>
          </cell>
          <cell r="F125" t="str">
            <v>BIG FORK (410)</v>
          </cell>
          <cell r="G125" t="str">
            <v>331.00</v>
          </cell>
          <cell r="H125" t="str">
            <v>Structures &amp; Improvements</v>
          </cell>
          <cell r="I125">
            <v>606391.29</v>
          </cell>
        </row>
        <row r="126">
          <cell r="A126" t="str">
            <v>33200; 304</v>
          </cell>
          <cell r="B126" t="str">
            <v>304</v>
          </cell>
          <cell r="C126" t="str">
            <v>H</v>
          </cell>
          <cell r="E126">
            <v>410000</v>
          </cell>
          <cell r="F126" t="str">
            <v>BIG FORK (410)</v>
          </cell>
          <cell r="G126" t="str">
            <v>332.00</v>
          </cell>
          <cell r="H126" t="str">
            <v>Reservoirs, Dams &amp; Waterways</v>
          </cell>
          <cell r="I126">
            <v>4696998.58</v>
          </cell>
        </row>
        <row r="127">
          <cell r="A127" t="str">
            <v>33300; 304</v>
          </cell>
          <cell r="B127" t="str">
            <v>304</v>
          </cell>
          <cell r="C127" t="str">
            <v>H</v>
          </cell>
          <cell r="E127">
            <v>410000</v>
          </cell>
          <cell r="F127" t="str">
            <v>BIG FORK (410)</v>
          </cell>
          <cell r="G127" t="str">
            <v>333.00</v>
          </cell>
          <cell r="H127" t="str">
            <v>Waterwheels, Turbines &amp; Generators</v>
          </cell>
          <cell r="I127">
            <v>1495500.81</v>
          </cell>
        </row>
        <row r="128">
          <cell r="A128" t="str">
            <v>33400; 304</v>
          </cell>
          <cell r="B128" t="str">
            <v>304</v>
          </cell>
          <cell r="C128" t="str">
            <v>H</v>
          </cell>
          <cell r="E128">
            <v>410000</v>
          </cell>
          <cell r="F128" t="str">
            <v>BIG FORK (410)</v>
          </cell>
          <cell r="G128" t="str">
            <v>334.00</v>
          </cell>
          <cell r="H128" t="str">
            <v>Accessory Electric Equipment</v>
          </cell>
          <cell r="I128">
            <v>300515.20000000001</v>
          </cell>
        </row>
        <row r="129">
          <cell r="A129" t="str">
            <v>33600; 304</v>
          </cell>
          <cell r="B129" t="str">
            <v>304</v>
          </cell>
          <cell r="C129" t="str">
            <v>H</v>
          </cell>
          <cell r="E129">
            <v>410000</v>
          </cell>
          <cell r="F129" t="str">
            <v>BIG FORK (410)</v>
          </cell>
          <cell r="G129" t="str">
            <v>336.00</v>
          </cell>
          <cell r="H129" t="str">
            <v>Roads, Railroads &amp; Bridges</v>
          </cell>
          <cell r="I129">
            <v>232133.05</v>
          </cell>
        </row>
        <row r="130">
          <cell r="A130" t="str">
            <v xml:space="preserve">0; </v>
          </cell>
          <cell r="F130" t="str">
            <v>BIG FORK (410) Total</v>
          </cell>
          <cell r="I130">
            <v>7331538.9299999997</v>
          </cell>
        </row>
        <row r="131">
          <cell r="A131" t="str">
            <v>33020; 305</v>
          </cell>
          <cell r="B131" t="str">
            <v>305</v>
          </cell>
          <cell r="C131" t="str">
            <v>H</v>
          </cell>
          <cell r="E131">
            <v>213000</v>
          </cell>
          <cell r="F131" t="str">
            <v>CONDIT (213)</v>
          </cell>
          <cell r="G131" t="str">
            <v>330.20</v>
          </cell>
          <cell r="H131" t="str">
            <v>Land Rights</v>
          </cell>
          <cell r="I131">
            <v>172.28</v>
          </cell>
        </row>
        <row r="132">
          <cell r="A132" t="str">
            <v>33040; 305</v>
          </cell>
          <cell r="B132" t="str">
            <v>305</v>
          </cell>
          <cell r="C132" t="str">
            <v>H</v>
          </cell>
          <cell r="E132">
            <v>213000</v>
          </cell>
          <cell r="F132" t="str">
            <v>CONDIT (213)</v>
          </cell>
          <cell r="G132" t="str">
            <v>330.40</v>
          </cell>
          <cell r="H132" t="str">
            <v>Flood Rights</v>
          </cell>
          <cell r="I132">
            <v>2963.75</v>
          </cell>
        </row>
        <row r="133">
          <cell r="A133" t="str">
            <v>33100; 305</v>
          </cell>
          <cell r="B133" t="str">
            <v>305</v>
          </cell>
          <cell r="C133" t="str">
            <v>H</v>
          </cell>
          <cell r="E133">
            <v>213000</v>
          </cell>
          <cell r="F133" t="str">
            <v>CONDIT (213)</v>
          </cell>
          <cell r="G133" t="str">
            <v>331.00</v>
          </cell>
          <cell r="H133" t="str">
            <v>Structures &amp; Improvements</v>
          </cell>
          <cell r="I133">
            <v>1038010.77</v>
          </cell>
        </row>
        <row r="134">
          <cell r="A134" t="str">
            <v>33200; 305</v>
          </cell>
          <cell r="B134" t="str">
            <v>305</v>
          </cell>
          <cell r="C134" t="str">
            <v>H</v>
          </cell>
          <cell r="E134">
            <v>213000</v>
          </cell>
          <cell r="F134" t="str">
            <v>CONDIT (213)</v>
          </cell>
          <cell r="G134" t="str">
            <v>332.00</v>
          </cell>
          <cell r="H134" t="str">
            <v>Reservoirs, Dams &amp; Waterways</v>
          </cell>
          <cell r="I134">
            <v>76393.33</v>
          </cell>
        </row>
        <row r="135">
          <cell r="A135" t="str">
            <v>33300; 305</v>
          </cell>
          <cell r="B135" t="str">
            <v>305</v>
          </cell>
          <cell r="C135" t="str">
            <v>H</v>
          </cell>
          <cell r="E135">
            <v>213000</v>
          </cell>
          <cell r="F135" t="str">
            <v>CONDIT (213)</v>
          </cell>
          <cell r="G135" t="str">
            <v>333.00</v>
          </cell>
          <cell r="H135" t="str">
            <v>Waterwheels, Turbines &amp; Generators</v>
          </cell>
          <cell r="I135">
            <v>87928.29</v>
          </cell>
        </row>
        <row r="136">
          <cell r="A136" t="str">
            <v>33400; 305</v>
          </cell>
          <cell r="B136" t="str">
            <v>305</v>
          </cell>
          <cell r="C136" t="str">
            <v>H</v>
          </cell>
          <cell r="E136">
            <v>213000</v>
          </cell>
          <cell r="F136" t="str">
            <v>CONDIT (213)</v>
          </cell>
          <cell r="G136" t="str">
            <v>334.00</v>
          </cell>
          <cell r="H136" t="str">
            <v>Accessory Electric Equipment</v>
          </cell>
          <cell r="I136">
            <v>132519.20000000001</v>
          </cell>
        </row>
        <row r="137">
          <cell r="A137" t="str">
            <v>33500; 305</v>
          </cell>
          <cell r="B137" t="str">
            <v>305</v>
          </cell>
          <cell r="C137" t="str">
            <v>H</v>
          </cell>
          <cell r="E137">
            <v>213000</v>
          </cell>
          <cell r="F137" t="str">
            <v>CONDIT (213)</v>
          </cell>
          <cell r="G137" t="str">
            <v>335.00</v>
          </cell>
          <cell r="H137" t="str">
            <v>Misc. Power Plant Equipment</v>
          </cell>
          <cell r="I137">
            <v>3588.26</v>
          </cell>
        </row>
        <row r="138">
          <cell r="A138" t="str">
            <v>33600; 305</v>
          </cell>
          <cell r="B138" t="str">
            <v>305</v>
          </cell>
          <cell r="C138" t="str">
            <v>H</v>
          </cell>
          <cell r="E138">
            <v>213000</v>
          </cell>
          <cell r="F138" t="str">
            <v>CONDIT (213)</v>
          </cell>
          <cell r="G138" t="str">
            <v>336.00</v>
          </cell>
          <cell r="H138" t="str">
            <v>Roads, Railroads &amp; Bridges</v>
          </cell>
          <cell r="I138">
            <v>59738.080000000002</v>
          </cell>
        </row>
        <row r="139">
          <cell r="A139" t="str">
            <v xml:space="preserve">0; </v>
          </cell>
          <cell r="F139" t="str">
            <v>CONDIT (213) Total</v>
          </cell>
          <cell r="I139">
            <v>1401313.9600000002</v>
          </cell>
        </row>
        <row r="140">
          <cell r="A140" t="str">
            <v>33030; 306</v>
          </cell>
          <cell r="B140" t="str">
            <v>306</v>
          </cell>
          <cell r="C140" t="str">
            <v>H</v>
          </cell>
          <cell r="E140">
            <v>444</v>
          </cell>
          <cell r="F140" t="str">
            <v>CUTLER (444)</v>
          </cell>
          <cell r="G140" t="str">
            <v>330.30</v>
          </cell>
          <cell r="H140" t="str">
            <v>Water Rights</v>
          </cell>
          <cell r="I140">
            <v>4818.3100000000004</v>
          </cell>
        </row>
        <row r="141">
          <cell r="A141" t="str">
            <v>33040; 306</v>
          </cell>
          <cell r="B141" t="str">
            <v>306</v>
          </cell>
          <cell r="C141" t="str">
            <v>H</v>
          </cell>
          <cell r="E141">
            <v>444</v>
          </cell>
          <cell r="F141" t="str">
            <v>CUTLER (444)</v>
          </cell>
          <cell r="G141" t="str">
            <v>330.40</v>
          </cell>
          <cell r="H141" t="str">
            <v>Flood Rights</v>
          </cell>
          <cell r="I141">
            <v>90968.42</v>
          </cell>
        </row>
        <row r="142">
          <cell r="A142" t="str">
            <v>33100; 306</v>
          </cell>
          <cell r="B142" t="str">
            <v>306</v>
          </cell>
          <cell r="C142" t="str">
            <v>H</v>
          </cell>
          <cell r="E142">
            <v>444</v>
          </cell>
          <cell r="F142" t="str">
            <v>CUTLER (444)</v>
          </cell>
          <cell r="G142" t="str">
            <v>331.00</v>
          </cell>
          <cell r="H142" t="str">
            <v>Structures &amp; Improvements</v>
          </cell>
          <cell r="I142">
            <v>3968892.28</v>
          </cell>
        </row>
        <row r="143">
          <cell r="A143" t="str">
            <v>33200; 306</v>
          </cell>
          <cell r="B143" t="str">
            <v>306</v>
          </cell>
          <cell r="C143" t="str">
            <v>H</v>
          </cell>
          <cell r="E143">
            <v>444</v>
          </cell>
          <cell r="F143" t="str">
            <v>CUTLER (444)</v>
          </cell>
          <cell r="G143" t="str">
            <v>332.00</v>
          </cell>
          <cell r="H143" t="str">
            <v>Reservoirs, Dams &amp; Waterways</v>
          </cell>
          <cell r="I143">
            <v>7553630.7599999998</v>
          </cell>
        </row>
        <row r="144">
          <cell r="A144" t="str">
            <v>33300; 306</v>
          </cell>
          <cell r="B144" t="str">
            <v>306</v>
          </cell>
          <cell r="C144" t="str">
            <v>H</v>
          </cell>
          <cell r="E144">
            <v>444</v>
          </cell>
          <cell r="F144" t="str">
            <v>CUTLER (444)</v>
          </cell>
          <cell r="G144" t="str">
            <v>333.00</v>
          </cell>
          <cell r="H144" t="str">
            <v>Waterwheels, Turbines &amp; Generators</v>
          </cell>
          <cell r="I144">
            <v>11999063.029999999</v>
          </cell>
        </row>
        <row r="145">
          <cell r="A145" t="str">
            <v>33400; 306</v>
          </cell>
          <cell r="B145" t="str">
            <v>306</v>
          </cell>
          <cell r="C145" t="str">
            <v>H</v>
          </cell>
          <cell r="E145">
            <v>444</v>
          </cell>
          <cell r="F145" t="str">
            <v>CUTLER (444)</v>
          </cell>
          <cell r="G145" t="str">
            <v>334.00</v>
          </cell>
          <cell r="H145" t="str">
            <v>Accessory Electric Equipment</v>
          </cell>
          <cell r="I145">
            <v>2564703.0099999998</v>
          </cell>
        </row>
        <row r="146">
          <cell r="A146" t="str">
            <v>33500; 306</v>
          </cell>
          <cell r="B146" t="str">
            <v>306</v>
          </cell>
          <cell r="C146" t="str">
            <v>H</v>
          </cell>
          <cell r="E146">
            <v>444</v>
          </cell>
          <cell r="F146" t="str">
            <v>CUTLER (444)</v>
          </cell>
          <cell r="G146" t="str">
            <v>335.00</v>
          </cell>
          <cell r="H146" t="str">
            <v>Misc. Power Plant Equipment</v>
          </cell>
          <cell r="I146">
            <v>12554.11</v>
          </cell>
        </row>
        <row r="147">
          <cell r="A147" t="str">
            <v>33600; 306</v>
          </cell>
          <cell r="B147" t="str">
            <v>306</v>
          </cell>
          <cell r="C147" t="str">
            <v>H</v>
          </cell>
          <cell r="E147">
            <v>444</v>
          </cell>
          <cell r="F147" t="str">
            <v>CUTLER (444)</v>
          </cell>
          <cell r="G147" t="str">
            <v>336.00</v>
          </cell>
          <cell r="H147" t="str">
            <v>Roads, Railroads &amp; Bridges</v>
          </cell>
          <cell r="I147">
            <v>572059.24</v>
          </cell>
        </row>
        <row r="148">
          <cell r="A148" t="str">
            <v xml:space="preserve">0; </v>
          </cell>
          <cell r="F148" t="str">
            <v>CUTLER (444) Total</v>
          </cell>
          <cell r="I148">
            <v>26766689.159999993</v>
          </cell>
        </row>
        <row r="149">
          <cell r="A149" t="str">
            <v>33020; 307</v>
          </cell>
          <cell r="B149" t="str">
            <v>307</v>
          </cell>
          <cell r="C149" t="str">
            <v>H</v>
          </cell>
          <cell r="E149">
            <v>36000</v>
          </cell>
          <cell r="F149" t="str">
            <v>EAGLE POINT (36)</v>
          </cell>
          <cell r="G149" t="str">
            <v>330.20</v>
          </cell>
          <cell r="H149" t="str">
            <v>Land Rights</v>
          </cell>
          <cell r="I149">
            <v>12122.48</v>
          </cell>
        </row>
        <row r="150">
          <cell r="A150" t="str">
            <v>33100; 307</v>
          </cell>
          <cell r="B150" t="str">
            <v>307</v>
          </cell>
          <cell r="C150" t="str">
            <v>H</v>
          </cell>
          <cell r="E150">
            <v>36000</v>
          </cell>
          <cell r="F150" t="str">
            <v>EAGLE POINT (36)</v>
          </cell>
          <cell r="G150" t="str">
            <v>331.00</v>
          </cell>
          <cell r="H150" t="str">
            <v>Structures &amp; Improvements</v>
          </cell>
          <cell r="I150">
            <v>138479.88</v>
          </cell>
        </row>
        <row r="151">
          <cell r="A151" t="str">
            <v>33200; 307</v>
          </cell>
          <cell r="B151" t="str">
            <v>307</v>
          </cell>
          <cell r="C151" t="str">
            <v>H</v>
          </cell>
          <cell r="E151">
            <v>36000</v>
          </cell>
          <cell r="F151" t="str">
            <v>EAGLE POINT (36)</v>
          </cell>
          <cell r="G151" t="str">
            <v>332.00</v>
          </cell>
          <cell r="H151" t="str">
            <v>Reservoirs, Dams &amp; Waterways</v>
          </cell>
          <cell r="I151">
            <v>1227012.53</v>
          </cell>
        </row>
        <row r="152">
          <cell r="A152" t="str">
            <v>33300; 307</v>
          </cell>
          <cell r="B152" t="str">
            <v>307</v>
          </cell>
          <cell r="C152" t="str">
            <v>H</v>
          </cell>
          <cell r="E152">
            <v>36000</v>
          </cell>
          <cell r="F152" t="str">
            <v>EAGLE POINT (36)</v>
          </cell>
          <cell r="G152" t="str">
            <v>333.00</v>
          </cell>
          <cell r="H152" t="str">
            <v>Waterwheels, Turbines &amp; Generators</v>
          </cell>
          <cell r="I152">
            <v>251541.42</v>
          </cell>
        </row>
        <row r="153">
          <cell r="A153" t="str">
            <v>33400; 307</v>
          </cell>
          <cell r="B153" t="str">
            <v>307</v>
          </cell>
          <cell r="C153" t="str">
            <v>H</v>
          </cell>
          <cell r="E153">
            <v>36000</v>
          </cell>
          <cell r="F153" t="str">
            <v>EAGLE POINT (36)</v>
          </cell>
          <cell r="G153" t="str">
            <v>334.00</v>
          </cell>
          <cell r="H153" t="str">
            <v>Accessory Electric Equipment</v>
          </cell>
          <cell r="I153">
            <v>98714.47</v>
          </cell>
        </row>
        <row r="154">
          <cell r="A154" t="str">
            <v>33600; 307</v>
          </cell>
          <cell r="B154" t="str">
            <v>307</v>
          </cell>
          <cell r="C154" t="str">
            <v>H</v>
          </cell>
          <cell r="E154">
            <v>36000</v>
          </cell>
          <cell r="F154" t="str">
            <v>EAGLE POINT (36)</v>
          </cell>
          <cell r="G154" t="str">
            <v>336.00</v>
          </cell>
          <cell r="H154" t="str">
            <v>Roads, Railroads &amp; Bridges</v>
          </cell>
          <cell r="I154">
            <v>105740.65</v>
          </cell>
        </row>
        <row r="155">
          <cell r="A155" t="str">
            <v xml:space="preserve">0; </v>
          </cell>
          <cell r="F155" t="str">
            <v>EAGLE POINT (36) Total</v>
          </cell>
          <cell r="I155">
            <v>1833611.43</v>
          </cell>
        </row>
        <row r="156">
          <cell r="A156" t="str">
            <v>33100; 308</v>
          </cell>
          <cell r="B156" t="str">
            <v>308</v>
          </cell>
          <cell r="C156" t="str">
            <v>H</v>
          </cell>
          <cell r="E156">
            <v>446</v>
          </cell>
          <cell r="F156" t="str">
            <v>FOUNTAIN GREEN (446)</v>
          </cell>
          <cell r="G156" t="str">
            <v>331.00</v>
          </cell>
          <cell r="H156" t="str">
            <v>Structures &amp; Improvements</v>
          </cell>
          <cell r="I156">
            <v>35549.64</v>
          </cell>
        </row>
        <row r="157">
          <cell r="A157" t="str">
            <v>33200; 308</v>
          </cell>
          <cell r="B157" t="str">
            <v>308</v>
          </cell>
          <cell r="C157" t="str">
            <v>H</v>
          </cell>
          <cell r="E157">
            <v>446</v>
          </cell>
          <cell r="F157" t="str">
            <v>FOUNTAIN GREEN (446)</v>
          </cell>
          <cell r="G157" t="str">
            <v>332.00</v>
          </cell>
          <cell r="H157" t="str">
            <v>Reservoirs, Dams &amp; Waterways</v>
          </cell>
          <cell r="I157">
            <v>318832.62</v>
          </cell>
        </row>
        <row r="158">
          <cell r="A158" t="str">
            <v>33300; 308</v>
          </cell>
          <cell r="B158" t="str">
            <v>308</v>
          </cell>
          <cell r="C158" t="str">
            <v>H</v>
          </cell>
          <cell r="E158">
            <v>446</v>
          </cell>
          <cell r="F158" t="str">
            <v>FOUNTAIN GREEN (446)</v>
          </cell>
          <cell r="G158" t="str">
            <v>333.00</v>
          </cell>
          <cell r="H158" t="str">
            <v>Waterwheels, Turbines &amp; Generators</v>
          </cell>
          <cell r="I158">
            <v>92199.14</v>
          </cell>
        </row>
        <row r="159">
          <cell r="A159" t="str">
            <v>33400; 308</v>
          </cell>
          <cell r="B159" t="str">
            <v>308</v>
          </cell>
          <cell r="C159" t="str">
            <v>H</v>
          </cell>
          <cell r="E159">
            <v>446</v>
          </cell>
          <cell r="F159" t="str">
            <v>FOUNTAIN GREEN (446)</v>
          </cell>
          <cell r="G159" t="str">
            <v>334.00</v>
          </cell>
          <cell r="H159" t="str">
            <v>Accessory Electric Equipment</v>
          </cell>
          <cell r="I159">
            <v>145374.73000000001</v>
          </cell>
        </row>
        <row r="160">
          <cell r="A160" t="str">
            <v>33600; 308</v>
          </cell>
          <cell r="B160" t="str">
            <v>308</v>
          </cell>
          <cell r="C160" t="str">
            <v>H</v>
          </cell>
          <cell r="E160">
            <v>446</v>
          </cell>
          <cell r="F160" t="str">
            <v>FOUNTAIN GREEN (446)</v>
          </cell>
          <cell r="G160" t="str">
            <v>336.00</v>
          </cell>
          <cell r="H160" t="str">
            <v>Roads, Railroads &amp; Bridges</v>
          </cell>
          <cell r="I160">
            <v>1261.1500000000001</v>
          </cell>
        </row>
        <row r="161">
          <cell r="A161" t="str">
            <v xml:space="preserve">0; </v>
          </cell>
          <cell r="F161" t="str">
            <v>FOUNTAIN GREEN (446) Total</v>
          </cell>
          <cell r="I161">
            <v>593217.28000000003</v>
          </cell>
        </row>
        <row r="162">
          <cell r="A162" t="str">
            <v>33100; 309</v>
          </cell>
          <cell r="B162" t="str">
            <v>309</v>
          </cell>
          <cell r="C162" t="str">
            <v>H</v>
          </cell>
          <cell r="E162">
            <v>445</v>
          </cell>
          <cell r="F162" t="str">
            <v>GRANITE (445)</v>
          </cell>
          <cell r="G162" t="str">
            <v>331.00</v>
          </cell>
          <cell r="H162" t="str">
            <v>Structures &amp; Improvements</v>
          </cell>
          <cell r="I162">
            <v>534780.84</v>
          </cell>
        </row>
        <row r="163">
          <cell r="A163" t="str">
            <v>33200; 309</v>
          </cell>
          <cell r="B163" t="str">
            <v>309</v>
          </cell>
          <cell r="C163" t="str">
            <v>H</v>
          </cell>
          <cell r="E163">
            <v>445</v>
          </cell>
          <cell r="F163" t="str">
            <v>GRANITE (445)</v>
          </cell>
          <cell r="G163" t="str">
            <v>332.00</v>
          </cell>
          <cell r="H163" t="str">
            <v>Reservoirs, Dams &amp; Waterways</v>
          </cell>
          <cell r="I163">
            <v>3769782.29</v>
          </cell>
        </row>
        <row r="164">
          <cell r="A164" t="str">
            <v>33300; 309</v>
          </cell>
          <cell r="B164" t="str">
            <v>309</v>
          </cell>
          <cell r="C164" t="str">
            <v>H</v>
          </cell>
          <cell r="E164">
            <v>445</v>
          </cell>
          <cell r="F164" t="str">
            <v>GRANITE (445)</v>
          </cell>
          <cell r="G164" t="str">
            <v>333.00</v>
          </cell>
          <cell r="H164" t="str">
            <v>Waterwheels, Turbines &amp; Generators</v>
          </cell>
          <cell r="I164">
            <v>720702.06</v>
          </cell>
        </row>
        <row r="165">
          <cell r="A165" t="str">
            <v>33400; 309</v>
          </cell>
          <cell r="B165" t="str">
            <v>309</v>
          </cell>
          <cell r="C165" t="str">
            <v>H</v>
          </cell>
          <cell r="E165">
            <v>445</v>
          </cell>
          <cell r="F165" t="str">
            <v>GRANITE (445)</v>
          </cell>
          <cell r="G165" t="str">
            <v>334.00</v>
          </cell>
          <cell r="H165" t="str">
            <v>Accessory Electric Equipment</v>
          </cell>
          <cell r="I165">
            <v>210624.63</v>
          </cell>
        </row>
        <row r="166">
          <cell r="A166" t="str">
            <v>33500; 309</v>
          </cell>
          <cell r="B166" t="str">
            <v>309</v>
          </cell>
          <cell r="C166" t="str">
            <v>H</v>
          </cell>
          <cell r="E166">
            <v>445</v>
          </cell>
          <cell r="F166" t="str">
            <v>GRANITE (445)</v>
          </cell>
          <cell r="G166" t="str">
            <v>335.00</v>
          </cell>
          <cell r="H166" t="str">
            <v>Misc. Power Plant Equipment</v>
          </cell>
          <cell r="I166">
            <v>1409.81</v>
          </cell>
        </row>
        <row r="167">
          <cell r="A167" t="str">
            <v xml:space="preserve">0; </v>
          </cell>
          <cell r="F167" t="str">
            <v>GRANITE (445) Total</v>
          </cell>
          <cell r="I167">
            <v>5237299.629999999</v>
          </cell>
        </row>
        <row r="168">
          <cell r="A168" t="str">
            <v>33020; 311</v>
          </cell>
          <cell r="B168" t="str">
            <v>311</v>
          </cell>
          <cell r="C168" t="str">
            <v>H</v>
          </cell>
          <cell r="E168">
            <v>18000</v>
          </cell>
          <cell r="F168" t="str">
            <v>KLAMATH DAMS - Accelerated Rates</v>
          </cell>
          <cell r="G168" t="str">
            <v>330.20</v>
          </cell>
          <cell r="H168" t="str">
            <v>Land Rights</v>
          </cell>
          <cell r="I168">
            <v>40941.300000000003</v>
          </cell>
        </row>
        <row r="169">
          <cell r="A169" t="str">
            <v>33040; 311</v>
          </cell>
          <cell r="B169" t="str">
            <v>311</v>
          </cell>
          <cell r="C169" t="str">
            <v>H</v>
          </cell>
          <cell r="E169">
            <v>18000</v>
          </cell>
          <cell r="F169" t="str">
            <v>KLAMATH DAMS - Accelerated Rates</v>
          </cell>
          <cell r="G169" t="str">
            <v>330.40</v>
          </cell>
          <cell r="H169" t="str">
            <v>Flood Rights</v>
          </cell>
          <cell r="I169">
            <v>1029.5</v>
          </cell>
        </row>
        <row r="170">
          <cell r="A170" t="str">
            <v>33100; 311</v>
          </cell>
          <cell r="B170" t="str">
            <v>311</v>
          </cell>
          <cell r="C170" t="str">
            <v>H</v>
          </cell>
          <cell r="E170">
            <v>18000</v>
          </cell>
          <cell r="F170" t="str">
            <v>KLAMATH DAMS - Accelerated Rates</v>
          </cell>
          <cell r="G170" t="str">
            <v>331.00</v>
          </cell>
          <cell r="H170" t="str">
            <v>Structures &amp; Improvements</v>
          </cell>
          <cell r="I170">
            <v>13625273.83</v>
          </cell>
        </row>
        <row r="171">
          <cell r="A171" t="str">
            <v>33200; 311</v>
          </cell>
          <cell r="B171" t="str">
            <v>311</v>
          </cell>
          <cell r="C171" t="str">
            <v>H</v>
          </cell>
          <cell r="E171">
            <v>18000</v>
          </cell>
          <cell r="F171" t="str">
            <v>KLAMATH DAMS - Accelerated Rates</v>
          </cell>
          <cell r="G171" t="str">
            <v>332.00</v>
          </cell>
          <cell r="H171" t="str">
            <v>Reservoirs, Dams &amp; Waterways</v>
          </cell>
          <cell r="I171">
            <v>33571693.159999996</v>
          </cell>
        </row>
        <row r="172">
          <cell r="A172" t="str">
            <v>33300; 311</v>
          </cell>
          <cell r="B172" t="str">
            <v>311</v>
          </cell>
          <cell r="C172" t="str">
            <v>H</v>
          </cell>
          <cell r="E172">
            <v>18000</v>
          </cell>
          <cell r="F172" t="str">
            <v>KLAMATH DAMS - Accelerated Rates</v>
          </cell>
          <cell r="G172" t="str">
            <v>333.00</v>
          </cell>
          <cell r="H172" t="str">
            <v>Waterwheels, Turbines &amp; Generators</v>
          </cell>
          <cell r="I172">
            <v>17770236.870000001</v>
          </cell>
        </row>
        <row r="173">
          <cell r="A173" t="str">
            <v>33400; 311</v>
          </cell>
          <cell r="B173" t="str">
            <v>311</v>
          </cell>
          <cell r="C173" t="str">
            <v>H</v>
          </cell>
          <cell r="E173">
            <v>18000</v>
          </cell>
          <cell r="F173" t="str">
            <v>KLAMATH DAMS - Accelerated Rates</v>
          </cell>
          <cell r="G173" t="str">
            <v>334.00</v>
          </cell>
          <cell r="H173" t="str">
            <v>Accessory Electric Equipment</v>
          </cell>
          <cell r="I173">
            <v>15513216.33</v>
          </cell>
        </row>
        <row r="174">
          <cell r="A174" t="str">
            <v>33500; 311</v>
          </cell>
          <cell r="B174" t="str">
            <v>311</v>
          </cell>
          <cell r="C174" t="str">
            <v>H</v>
          </cell>
          <cell r="E174">
            <v>18000</v>
          </cell>
          <cell r="F174" t="str">
            <v>KLAMATH DAMS - Accelerated Rates</v>
          </cell>
          <cell r="G174" t="str">
            <v>335.00</v>
          </cell>
          <cell r="H174" t="str">
            <v>Misc. Power Plant Equipment</v>
          </cell>
          <cell r="I174">
            <v>169253.74</v>
          </cell>
        </row>
        <row r="175">
          <cell r="A175" t="str">
            <v>33600; 311</v>
          </cell>
          <cell r="B175" t="str">
            <v>311</v>
          </cell>
          <cell r="C175" t="str">
            <v>H</v>
          </cell>
          <cell r="E175">
            <v>18000</v>
          </cell>
          <cell r="F175" t="str">
            <v>KLAMATH DAMS - Accelerated Rates</v>
          </cell>
          <cell r="G175" t="str">
            <v>336.00</v>
          </cell>
          <cell r="H175" t="str">
            <v>Roads, Railroads &amp; Bridges</v>
          </cell>
          <cell r="I175">
            <v>2547856.13</v>
          </cell>
        </row>
        <row r="176">
          <cell r="A176" t="str">
            <v xml:space="preserve">0; </v>
          </cell>
          <cell r="F176" t="str">
            <v>KLAMATH DAMS - Accelerated Rates Total</v>
          </cell>
          <cell r="I176">
            <v>83239500.859999985</v>
          </cell>
        </row>
        <row r="177">
          <cell r="A177" t="str">
            <v>33020; 310</v>
          </cell>
          <cell r="B177" t="str">
            <v>310</v>
          </cell>
          <cell r="C177" t="str">
            <v>H</v>
          </cell>
          <cell r="E177">
            <v>2082</v>
          </cell>
          <cell r="F177" t="str">
            <v>KLAMATH RIVER LICENSE (2082)</v>
          </cell>
          <cell r="G177" t="str">
            <v>330.20</v>
          </cell>
          <cell r="H177" t="str">
            <v>Land Rights</v>
          </cell>
          <cell r="I177">
            <v>638992.96</v>
          </cell>
        </row>
        <row r="178">
          <cell r="A178" t="str">
            <v>33040; 310</v>
          </cell>
          <cell r="B178" t="str">
            <v>310</v>
          </cell>
          <cell r="C178" t="str">
            <v>H</v>
          </cell>
          <cell r="E178">
            <v>2082</v>
          </cell>
          <cell r="F178" t="str">
            <v>KLAMATH RIVER LICENSE (2082)</v>
          </cell>
          <cell r="G178" t="str">
            <v>330.40</v>
          </cell>
          <cell r="H178" t="str">
            <v>Flood Rights</v>
          </cell>
          <cell r="I178">
            <v>252509.75</v>
          </cell>
        </row>
        <row r="179">
          <cell r="A179" t="str">
            <v>33100; 310</v>
          </cell>
          <cell r="B179" t="str">
            <v>310</v>
          </cell>
          <cell r="C179" t="str">
            <v>H</v>
          </cell>
          <cell r="E179">
            <v>2082</v>
          </cell>
          <cell r="F179" t="str">
            <v>KLAMATH RIVER LICENSE (2082)</v>
          </cell>
          <cell r="G179" t="str">
            <v>331.00</v>
          </cell>
          <cell r="H179" t="str">
            <v>Structures &amp; Improvements</v>
          </cell>
          <cell r="I179">
            <v>902611.29</v>
          </cell>
        </row>
        <row r="180">
          <cell r="A180" t="str">
            <v>33200; 310</v>
          </cell>
          <cell r="B180" t="str">
            <v>310</v>
          </cell>
          <cell r="C180" t="str">
            <v>H</v>
          </cell>
          <cell r="E180">
            <v>2082</v>
          </cell>
          <cell r="F180" t="str">
            <v>KLAMATH RIVER LICENSE (2082)</v>
          </cell>
          <cell r="G180" t="str">
            <v>332.00</v>
          </cell>
          <cell r="H180" t="str">
            <v>Reservoirs, Dams &amp; Waterways</v>
          </cell>
          <cell r="I180">
            <v>11773874.4</v>
          </cell>
        </row>
        <row r="181">
          <cell r="A181" t="str">
            <v>33300; 310</v>
          </cell>
          <cell r="B181" t="str">
            <v>310</v>
          </cell>
          <cell r="C181" t="str">
            <v>H</v>
          </cell>
          <cell r="E181">
            <v>2082</v>
          </cell>
          <cell r="F181" t="str">
            <v>KLAMATH RIVER LICENSE (2082)</v>
          </cell>
          <cell r="G181" t="str">
            <v>333.00</v>
          </cell>
          <cell r="H181" t="str">
            <v>Waterwheels, Turbines &amp; Generators</v>
          </cell>
          <cell r="I181">
            <v>284202.95</v>
          </cell>
        </row>
        <row r="182">
          <cell r="A182" t="str">
            <v>33400; 310</v>
          </cell>
          <cell r="B182" t="str">
            <v>310</v>
          </cell>
          <cell r="C182" t="str">
            <v>H</v>
          </cell>
          <cell r="E182">
            <v>2082</v>
          </cell>
          <cell r="F182" t="str">
            <v>KLAMATH RIVER LICENSE (2082)</v>
          </cell>
          <cell r="G182" t="str">
            <v>334.00</v>
          </cell>
          <cell r="H182" t="str">
            <v>Accessory Electric Equipment</v>
          </cell>
          <cell r="I182">
            <v>850584.91</v>
          </cell>
        </row>
        <row r="183">
          <cell r="A183" t="str">
            <v>33500; 310</v>
          </cell>
          <cell r="B183" t="str">
            <v>310</v>
          </cell>
          <cell r="C183" t="str">
            <v>H</v>
          </cell>
          <cell r="E183">
            <v>2082</v>
          </cell>
          <cell r="F183" t="str">
            <v>KLAMATH RIVER LICENSE (2082)</v>
          </cell>
          <cell r="G183" t="str">
            <v>335.00</v>
          </cell>
          <cell r="H183" t="str">
            <v>Misc. Power Plant Equipment</v>
          </cell>
          <cell r="I183">
            <v>61787.58</v>
          </cell>
        </row>
        <row r="184">
          <cell r="A184" t="str">
            <v>33600; 310</v>
          </cell>
          <cell r="B184" t="str">
            <v>310</v>
          </cell>
          <cell r="C184" t="str">
            <v>H</v>
          </cell>
          <cell r="E184">
            <v>2082</v>
          </cell>
          <cell r="F184" t="str">
            <v>KLAMATH RIVER LICENSE (2082)</v>
          </cell>
          <cell r="G184" t="str">
            <v>336.00</v>
          </cell>
          <cell r="H184" t="str">
            <v>Roads, Railroads &amp; Bridges</v>
          </cell>
          <cell r="I184">
            <v>241074.81</v>
          </cell>
        </row>
        <row r="185">
          <cell r="A185" t="str">
            <v xml:space="preserve">0; </v>
          </cell>
          <cell r="F185" t="str">
            <v>KLAMATH RIVER LICENSE (2082) Total</v>
          </cell>
          <cell r="I185">
            <v>15005638.65</v>
          </cell>
        </row>
        <row r="186">
          <cell r="A186" t="str">
            <v>33100; 312</v>
          </cell>
          <cell r="B186" t="str">
            <v>312</v>
          </cell>
          <cell r="C186" t="str">
            <v>H</v>
          </cell>
          <cell r="E186">
            <v>468</v>
          </cell>
          <cell r="F186" t="str">
            <v>LAST CHANCE (468)</v>
          </cell>
          <cell r="G186" t="str">
            <v>331.00</v>
          </cell>
          <cell r="H186" t="str">
            <v>Structures &amp; Improvements</v>
          </cell>
          <cell r="I186">
            <v>448394.01</v>
          </cell>
        </row>
        <row r="187">
          <cell r="A187" t="str">
            <v>33200; 312</v>
          </cell>
          <cell r="B187" t="str">
            <v>312</v>
          </cell>
          <cell r="C187" t="str">
            <v>H</v>
          </cell>
          <cell r="E187">
            <v>468</v>
          </cell>
          <cell r="F187" t="str">
            <v>LAST CHANCE (468)</v>
          </cell>
          <cell r="G187" t="str">
            <v>332.00</v>
          </cell>
          <cell r="H187" t="str">
            <v>Reservoirs, Dams &amp; Waterways</v>
          </cell>
          <cell r="I187">
            <v>959002.13</v>
          </cell>
        </row>
        <row r="188">
          <cell r="A188" t="str">
            <v>33300; 312</v>
          </cell>
          <cell r="B188" t="str">
            <v>312</v>
          </cell>
          <cell r="C188" t="str">
            <v>H</v>
          </cell>
          <cell r="E188">
            <v>468</v>
          </cell>
          <cell r="F188" t="str">
            <v>LAST CHANCE (468)</v>
          </cell>
          <cell r="G188" t="str">
            <v>333.00</v>
          </cell>
          <cell r="H188" t="str">
            <v>Waterwheels, Turbines &amp; Generators</v>
          </cell>
          <cell r="I188">
            <v>1068019.67</v>
          </cell>
        </row>
        <row r="189">
          <cell r="A189" t="str">
            <v>33400; 312</v>
          </cell>
          <cell r="B189" t="str">
            <v>312</v>
          </cell>
          <cell r="C189" t="str">
            <v>H</v>
          </cell>
          <cell r="E189">
            <v>468</v>
          </cell>
          <cell r="F189" t="str">
            <v>LAST CHANCE (468)</v>
          </cell>
          <cell r="G189" t="str">
            <v>334.00</v>
          </cell>
          <cell r="H189" t="str">
            <v>Accessory Electric Equipment</v>
          </cell>
          <cell r="I189">
            <v>261833.29</v>
          </cell>
        </row>
        <row r="190">
          <cell r="A190" t="str">
            <v>33600; 312</v>
          </cell>
          <cell r="B190" t="str">
            <v>312</v>
          </cell>
          <cell r="C190" t="str">
            <v>H</v>
          </cell>
          <cell r="E190">
            <v>468</v>
          </cell>
          <cell r="F190" t="str">
            <v>LAST CHANCE (468)</v>
          </cell>
          <cell r="G190" t="str">
            <v>336.00</v>
          </cell>
          <cell r="H190" t="str">
            <v>Roads, Railroads &amp; Bridges</v>
          </cell>
          <cell r="I190">
            <v>65286.71</v>
          </cell>
        </row>
        <row r="191">
          <cell r="A191" t="str">
            <v xml:space="preserve">0; </v>
          </cell>
          <cell r="F191" t="str">
            <v>LAST CHANCE (468) Total</v>
          </cell>
          <cell r="I191">
            <v>2802535.81</v>
          </cell>
        </row>
        <row r="192">
          <cell r="A192" t="str">
            <v>33020; 313</v>
          </cell>
          <cell r="B192" t="str">
            <v>313</v>
          </cell>
          <cell r="C192" t="str">
            <v>H</v>
          </cell>
          <cell r="E192">
            <v>458</v>
          </cell>
          <cell r="F192" t="str">
            <v>LIFTON (458)</v>
          </cell>
          <cell r="G192" t="str">
            <v>330.20</v>
          </cell>
          <cell r="H192" t="str">
            <v>Land Rights</v>
          </cell>
          <cell r="I192">
            <v>20758.93</v>
          </cell>
        </row>
        <row r="193">
          <cell r="A193" t="str">
            <v>33030; 313</v>
          </cell>
          <cell r="B193" t="str">
            <v>313</v>
          </cell>
          <cell r="C193" t="str">
            <v>H</v>
          </cell>
          <cell r="E193">
            <v>458</v>
          </cell>
          <cell r="F193" t="str">
            <v>LIFTON (458)</v>
          </cell>
          <cell r="G193" t="str">
            <v>330.30</v>
          </cell>
          <cell r="H193" t="str">
            <v>Water Rights</v>
          </cell>
          <cell r="I193">
            <v>24129.94</v>
          </cell>
        </row>
        <row r="194">
          <cell r="A194" t="str">
            <v>33100; 313</v>
          </cell>
          <cell r="B194" t="str">
            <v>313</v>
          </cell>
          <cell r="C194" t="str">
            <v>H</v>
          </cell>
          <cell r="E194">
            <v>458</v>
          </cell>
          <cell r="F194" t="str">
            <v>LIFTON (458)</v>
          </cell>
          <cell r="G194" t="str">
            <v>331.00</v>
          </cell>
          <cell r="H194" t="str">
            <v>Structures &amp; Improvements</v>
          </cell>
          <cell r="I194">
            <v>1202030.3500000001</v>
          </cell>
        </row>
        <row r="195">
          <cell r="A195" t="str">
            <v>33200; 313</v>
          </cell>
          <cell r="B195" t="str">
            <v>313</v>
          </cell>
          <cell r="C195" t="str">
            <v>H</v>
          </cell>
          <cell r="E195">
            <v>458</v>
          </cell>
          <cell r="F195" t="str">
            <v>LIFTON (458)</v>
          </cell>
          <cell r="G195" t="str">
            <v>332.00</v>
          </cell>
          <cell r="H195" t="str">
            <v>Reservoirs, Dams &amp; Waterways</v>
          </cell>
          <cell r="I195">
            <v>8271908.2300000004</v>
          </cell>
        </row>
        <row r="196">
          <cell r="A196" t="str">
            <v>33300; 313</v>
          </cell>
          <cell r="B196" t="str">
            <v>313</v>
          </cell>
          <cell r="C196" t="str">
            <v>H</v>
          </cell>
          <cell r="E196">
            <v>458</v>
          </cell>
          <cell r="F196" t="str">
            <v>LIFTON (458)</v>
          </cell>
          <cell r="G196" t="str">
            <v>333.00</v>
          </cell>
          <cell r="H196" t="str">
            <v>Waterwheels, Turbines &amp; Generators</v>
          </cell>
          <cell r="I196">
            <v>7761267.7300000004</v>
          </cell>
        </row>
        <row r="197">
          <cell r="A197" t="str">
            <v>33400; 313</v>
          </cell>
          <cell r="B197" t="str">
            <v>313</v>
          </cell>
          <cell r="C197" t="str">
            <v>H</v>
          </cell>
          <cell r="E197">
            <v>458</v>
          </cell>
          <cell r="F197" t="str">
            <v>LIFTON (458)</v>
          </cell>
          <cell r="G197" t="str">
            <v>334.00</v>
          </cell>
          <cell r="H197" t="str">
            <v>Accessory Electric Equipment</v>
          </cell>
          <cell r="I197">
            <v>288315.67</v>
          </cell>
        </row>
        <row r="198">
          <cell r="A198" t="str">
            <v>33500; 313</v>
          </cell>
          <cell r="B198" t="str">
            <v>313</v>
          </cell>
          <cell r="C198" t="str">
            <v>H</v>
          </cell>
          <cell r="E198">
            <v>458</v>
          </cell>
          <cell r="F198" t="str">
            <v>LIFTON (458)</v>
          </cell>
          <cell r="G198" t="str">
            <v>335.00</v>
          </cell>
          <cell r="H198" t="str">
            <v>Misc. Power Plant Equipment</v>
          </cell>
          <cell r="I198">
            <v>2910.09</v>
          </cell>
        </row>
        <row r="199">
          <cell r="A199" t="str">
            <v>33600; 313</v>
          </cell>
          <cell r="B199" t="str">
            <v>313</v>
          </cell>
          <cell r="C199" t="str">
            <v>H</v>
          </cell>
          <cell r="E199">
            <v>458</v>
          </cell>
          <cell r="F199" t="str">
            <v>LIFTON (458)</v>
          </cell>
          <cell r="G199" t="str">
            <v>336.00</v>
          </cell>
          <cell r="H199" t="str">
            <v>Roads, Railroads &amp; Bridges</v>
          </cell>
          <cell r="I199">
            <v>186957.26</v>
          </cell>
        </row>
        <row r="200">
          <cell r="A200" t="str">
            <v xml:space="preserve">0; </v>
          </cell>
          <cell r="F200" t="str">
            <v>LIFTON (458) Total</v>
          </cell>
          <cell r="I200">
            <v>17758278.200000003</v>
          </cell>
        </row>
        <row r="201">
          <cell r="A201" t="str">
            <v>33020; 314</v>
          </cell>
          <cell r="B201" t="str">
            <v>314</v>
          </cell>
          <cell r="C201" t="str">
            <v>H</v>
          </cell>
          <cell r="E201">
            <v>215000</v>
          </cell>
          <cell r="F201" t="str">
            <v>MERWIN (215)</v>
          </cell>
          <cell r="G201" t="str">
            <v>330.20</v>
          </cell>
          <cell r="H201" t="str">
            <v>Land Rights</v>
          </cell>
          <cell r="I201">
            <v>300510.01</v>
          </cell>
        </row>
        <row r="202">
          <cell r="A202" t="str">
            <v>33050; 314</v>
          </cell>
          <cell r="B202" t="str">
            <v>314</v>
          </cell>
          <cell r="C202" t="str">
            <v>H</v>
          </cell>
          <cell r="E202">
            <v>215000</v>
          </cell>
          <cell r="F202" t="str">
            <v>MERWIN (215)</v>
          </cell>
          <cell r="G202" t="str">
            <v>330.50</v>
          </cell>
          <cell r="H202" t="str">
            <v>Fish/Wildlife</v>
          </cell>
          <cell r="I202">
            <v>212279.74</v>
          </cell>
        </row>
        <row r="203">
          <cell r="A203" t="str">
            <v>33100; 314</v>
          </cell>
          <cell r="B203" t="str">
            <v>314</v>
          </cell>
          <cell r="C203" t="str">
            <v>H</v>
          </cell>
          <cell r="E203">
            <v>215000</v>
          </cell>
          <cell r="F203" t="str">
            <v>MERWIN (215)</v>
          </cell>
          <cell r="G203" t="str">
            <v>331.00</v>
          </cell>
          <cell r="H203" t="str">
            <v>Structures &amp; Improvements</v>
          </cell>
          <cell r="I203">
            <v>31596208.039999999</v>
          </cell>
        </row>
        <row r="204">
          <cell r="A204" t="str">
            <v>33200; 314</v>
          </cell>
          <cell r="B204" t="str">
            <v>314</v>
          </cell>
          <cell r="C204" t="str">
            <v>H</v>
          </cell>
          <cell r="E204">
            <v>215000</v>
          </cell>
          <cell r="F204" t="str">
            <v>MERWIN (215)</v>
          </cell>
          <cell r="G204" t="str">
            <v>332.00</v>
          </cell>
          <cell r="H204" t="str">
            <v>Reservoirs, Dams &amp; Waterways</v>
          </cell>
          <cell r="I204">
            <v>11656734.99</v>
          </cell>
        </row>
        <row r="205">
          <cell r="A205" t="str">
            <v>33300; 314</v>
          </cell>
          <cell r="B205" t="str">
            <v>314</v>
          </cell>
          <cell r="C205" t="str">
            <v>H</v>
          </cell>
          <cell r="E205">
            <v>215000</v>
          </cell>
          <cell r="F205" t="str">
            <v>MERWIN (215)</v>
          </cell>
          <cell r="G205" t="str">
            <v>333.00</v>
          </cell>
          <cell r="H205" t="str">
            <v>Waterwheels, Turbines &amp; Generators</v>
          </cell>
          <cell r="I205">
            <v>7889887.7599999998</v>
          </cell>
        </row>
        <row r="206">
          <cell r="A206" t="str">
            <v>33400; 314</v>
          </cell>
          <cell r="B206" t="str">
            <v>314</v>
          </cell>
          <cell r="C206" t="str">
            <v>H</v>
          </cell>
          <cell r="E206">
            <v>215000</v>
          </cell>
          <cell r="F206" t="str">
            <v>MERWIN (215)</v>
          </cell>
          <cell r="G206" t="str">
            <v>334.00</v>
          </cell>
          <cell r="H206" t="str">
            <v>Accessory Electric Equipment</v>
          </cell>
          <cell r="I206">
            <v>10057945.59</v>
          </cell>
        </row>
        <row r="207">
          <cell r="A207" t="str">
            <v>33500; 314</v>
          </cell>
          <cell r="B207" t="str">
            <v>314</v>
          </cell>
          <cell r="C207" t="str">
            <v>H</v>
          </cell>
          <cell r="E207">
            <v>215000</v>
          </cell>
          <cell r="F207" t="str">
            <v>MERWIN (215)</v>
          </cell>
          <cell r="G207" t="str">
            <v>335.00</v>
          </cell>
          <cell r="H207" t="str">
            <v>Misc. Power Plant Equipment</v>
          </cell>
          <cell r="I207">
            <v>158874.82999999999</v>
          </cell>
        </row>
        <row r="208">
          <cell r="A208" t="str">
            <v>33600; 314</v>
          </cell>
          <cell r="B208" t="str">
            <v>314</v>
          </cell>
          <cell r="C208" t="str">
            <v>H</v>
          </cell>
          <cell r="E208">
            <v>215000</v>
          </cell>
          <cell r="F208" t="str">
            <v>MERWIN (215)</v>
          </cell>
          <cell r="G208" t="str">
            <v>336.00</v>
          </cell>
          <cell r="H208" t="str">
            <v>Roads, Railroads &amp; Bridges</v>
          </cell>
          <cell r="I208">
            <v>2148088.58</v>
          </cell>
        </row>
        <row r="209">
          <cell r="A209" t="str">
            <v xml:space="preserve">0; </v>
          </cell>
          <cell r="F209" t="str">
            <v>MERWIN (215) Total</v>
          </cell>
          <cell r="I209">
            <v>64020529.539999992</v>
          </cell>
        </row>
        <row r="210">
          <cell r="A210" t="str">
            <v>33100; 315</v>
          </cell>
          <cell r="B210" t="str">
            <v>315</v>
          </cell>
          <cell r="C210" t="str">
            <v>H</v>
          </cell>
          <cell r="E210">
            <v>1927</v>
          </cell>
          <cell r="F210" t="str">
            <v>NORTH UMPQUA RIVER LICENSE (1927)</v>
          </cell>
          <cell r="G210" t="str">
            <v>331.00</v>
          </cell>
          <cell r="H210" t="str">
            <v>Structures &amp; Improvements</v>
          </cell>
          <cell r="I210">
            <v>23122316.989999998</v>
          </cell>
        </row>
        <row r="211">
          <cell r="A211" t="str">
            <v>33200; 315</v>
          </cell>
          <cell r="B211" t="str">
            <v>315</v>
          </cell>
          <cell r="C211" t="str">
            <v>H</v>
          </cell>
          <cell r="E211">
            <v>1927</v>
          </cell>
          <cell r="F211" t="str">
            <v>NORTH UMPQUA RIVER LICENSE (1927)</v>
          </cell>
          <cell r="G211" t="str">
            <v>332.00</v>
          </cell>
          <cell r="H211" t="str">
            <v>Reservoirs, Dams &amp; Waterways</v>
          </cell>
          <cell r="I211">
            <v>117865347.31</v>
          </cell>
        </row>
        <row r="212">
          <cell r="A212" t="str">
            <v>33300; 315</v>
          </cell>
          <cell r="B212" t="str">
            <v>315</v>
          </cell>
          <cell r="C212" t="str">
            <v>H</v>
          </cell>
          <cell r="E212">
            <v>1927</v>
          </cell>
          <cell r="F212" t="str">
            <v>NORTH UMPQUA RIVER LICENSE (1927)</v>
          </cell>
          <cell r="G212" t="str">
            <v>333.00</v>
          </cell>
          <cell r="H212" t="str">
            <v>Waterwheels, Turbines &amp; Generators</v>
          </cell>
          <cell r="I212">
            <v>24053733.609999999</v>
          </cell>
        </row>
        <row r="213">
          <cell r="A213" t="str">
            <v>33400; 315</v>
          </cell>
          <cell r="B213" t="str">
            <v>315</v>
          </cell>
          <cell r="C213" t="str">
            <v>H</v>
          </cell>
          <cell r="E213">
            <v>1927</v>
          </cell>
          <cell r="F213" t="str">
            <v>NORTH UMPQUA RIVER LICENSE (1927)</v>
          </cell>
          <cell r="G213" t="str">
            <v>334.00</v>
          </cell>
          <cell r="H213" t="str">
            <v>Accessory Electric Equipment</v>
          </cell>
          <cell r="I213">
            <v>15764745.34</v>
          </cell>
        </row>
        <row r="214">
          <cell r="A214" t="str">
            <v>33500; 315</v>
          </cell>
          <cell r="B214" t="str">
            <v>315</v>
          </cell>
          <cell r="C214" t="str">
            <v>H</v>
          </cell>
          <cell r="E214">
            <v>1927</v>
          </cell>
          <cell r="F214" t="str">
            <v>NORTH UMPQUA RIVER LICENSE (1927)</v>
          </cell>
          <cell r="G214" t="str">
            <v>335.00</v>
          </cell>
          <cell r="H214" t="str">
            <v>Misc. Power Plant Equipment</v>
          </cell>
          <cell r="I214">
            <v>716521.19</v>
          </cell>
        </row>
        <row r="215">
          <cell r="A215" t="str">
            <v>33600; 315</v>
          </cell>
          <cell r="B215" t="str">
            <v>315</v>
          </cell>
          <cell r="C215" t="str">
            <v>H</v>
          </cell>
          <cell r="E215">
            <v>1927</v>
          </cell>
          <cell r="F215" t="str">
            <v>NORTH UMPQUA RIVER LICENSE (1927)</v>
          </cell>
          <cell r="G215" t="str">
            <v>336.00</v>
          </cell>
          <cell r="H215" t="str">
            <v>Roads, Railroads &amp; Bridges</v>
          </cell>
          <cell r="I215">
            <v>6840814.9100000001</v>
          </cell>
        </row>
        <row r="216">
          <cell r="A216" t="str">
            <v xml:space="preserve">0; </v>
          </cell>
          <cell r="F216" t="str">
            <v>NORTH UMPQUA RIVER LICENSE (1927) Total</v>
          </cell>
          <cell r="I216">
            <v>188363479.35000002</v>
          </cell>
        </row>
        <row r="217">
          <cell r="A217" t="str">
            <v>33100; 316</v>
          </cell>
          <cell r="B217" t="str">
            <v>316</v>
          </cell>
          <cell r="C217" t="str">
            <v>H</v>
          </cell>
          <cell r="E217">
            <v>448</v>
          </cell>
          <cell r="F217" t="str">
            <v>OLMSTED (448)</v>
          </cell>
          <cell r="G217" t="str">
            <v>331.00</v>
          </cell>
          <cell r="H217" t="str">
            <v>Structures &amp; Improvements</v>
          </cell>
          <cell r="I217">
            <v>190851.69</v>
          </cell>
        </row>
        <row r="218">
          <cell r="A218" t="str">
            <v>33400; 316</v>
          </cell>
          <cell r="B218" t="str">
            <v>316</v>
          </cell>
          <cell r="C218" t="str">
            <v>H</v>
          </cell>
          <cell r="E218">
            <v>448</v>
          </cell>
          <cell r="F218" t="str">
            <v>OLMSTED (448)</v>
          </cell>
          <cell r="G218" t="str">
            <v>334.00</v>
          </cell>
          <cell r="H218" t="str">
            <v>Accessory Electric Equipment</v>
          </cell>
          <cell r="I218">
            <v>28640.22</v>
          </cell>
        </row>
        <row r="219">
          <cell r="A219" t="str">
            <v>33500; 316</v>
          </cell>
          <cell r="B219" t="str">
            <v>316</v>
          </cell>
          <cell r="C219" t="str">
            <v>H</v>
          </cell>
          <cell r="E219">
            <v>448</v>
          </cell>
          <cell r="F219" t="str">
            <v>OLMSTED (448)</v>
          </cell>
          <cell r="G219" t="str">
            <v>335.00</v>
          </cell>
          <cell r="H219" t="str">
            <v>Misc. Power Plant Equipment</v>
          </cell>
          <cell r="I219">
            <v>3274.14</v>
          </cell>
        </row>
        <row r="220">
          <cell r="A220" t="str">
            <v>33600; 316</v>
          </cell>
          <cell r="B220" t="str">
            <v>316</v>
          </cell>
          <cell r="C220" t="str">
            <v>H</v>
          </cell>
          <cell r="E220">
            <v>448</v>
          </cell>
          <cell r="F220" t="str">
            <v>OLMSTED (448)</v>
          </cell>
          <cell r="G220" t="str">
            <v>336.00</v>
          </cell>
          <cell r="H220" t="str">
            <v>Roads, Railroads &amp; Bridges</v>
          </cell>
          <cell r="I220">
            <v>12641.17</v>
          </cell>
        </row>
        <row r="221">
          <cell r="A221" t="str">
            <v xml:space="preserve">0; </v>
          </cell>
          <cell r="F221" t="str">
            <v>OLMSTED (448) Total</v>
          </cell>
          <cell r="I221">
            <v>235407.22000000003</v>
          </cell>
        </row>
        <row r="222">
          <cell r="A222" t="str">
            <v>33100; 317</v>
          </cell>
          <cell r="B222" t="str">
            <v>317</v>
          </cell>
          <cell r="C222" t="str">
            <v>H</v>
          </cell>
          <cell r="E222">
            <v>460</v>
          </cell>
          <cell r="F222" t="str">
            <v>PARIS (460)</v>
          </cell>
          <cell r="G222" t="str">
            <v>331.00</v>
          </cell>
          <cell r="H222" t="str">
            <v>Structures &amp; Improvements</v>
          </cell>
          <cell r="I222">
            <v>115992.18</v>
          </cell>
        </row>
        <row r="223">
          <cell r="A223" t="str">
            <v>33200; 317</v>
          </cell>
          <cell r="B223" t="str">
            <v>317</v>
          </cell>
          <cell r="C223" t="str">
            <v>H</v>
          </cell>
          <cell r="E223">
            <v>460</v>
          </cell>
          <cell r="F223" t="str">
            <v>PARIS (460)</v>
          </cell>
          <cell r="G223" t="str">
            <v>332.00</v>
          </cell>
          <cell r="H223" t="str">
            <v>Reservoirs, Dams &amp; Waterways</v>
          </cell>
          <cell r="I223">
            <v>96285</v>
          </cell>
        </row>
        <row r="224">
          <cell r="A224" t="str">
            <v>33300; 317</v>
          </cell>
          <cell r="B224" t="str">
            <v>317</v>
          </cell>
          <cell r="C224" t="str">
            <v>H</v>
          </cell>
          <cell r="E224">
            <v>460</v>
          </cell>
          <cell r="F224" t="str">
            <v>PARIS (460)</v>
          </cell>
          <cell r="G224" t="str">
            <v>333.00</v>
          </cell>
          <cell r="H224" t="str">
            <v>Waterwheels, Turbines &amp; Generators</v>
          </cell>
          <cell r="I224">
            <v>73253.33</v>
          </cell>
        </row>
        <row r="225">
          <cell r="A225" t="str">
            <v>33400; 317</v>
          </cell>
          <cell r="B225" t="str">
            <v>317</v>
          </cell>
          <cell r="C225" t="str">
            <v>H</v>
          </cell>
          <cell r="E225">
            <v>460</v>
          </cell>
          <cell r="F225" t="str">
            <v>PARIS (460)</v>
          </cell>
          <cell r="G225" t="str">
            <v>334.00</v>
          </cell>
          <cell r="H225" t="str">
            <v>Accessory Electric Equipment</v>
          </cell>
          <cell r="I225">
            <v>151116.65</v>
          </cell>
        </row>
        <row r="226">
          <cell r="A226" t="str">
            <v>33500; 317</v>
          </cell>
          <cell r="B226" t="str">
            <v>317</v>
          </cell>
          <cell r="C226" t="str">
            <v>H</v>
          </cell>
          <cell r="E226">
            <v>460</v>
          </cell>
          <cell r="F226" t="str">
            <v>PARIS (460)</v>
          </cell>
          <cell r="G226" t="str">
            <v>335.00</v>
          </cell>
          <cell r="H226" t="str">
            <v>Misc. Power Plant Equipment</v>
          </cell>
          <cell r="I226">
            <v>417.22</v>
          </cell>
        </row>
        <row r="227">
          <cell r="A227" t="str">
            <v xml:space="preserve">0; </v>
          </cell>
          <cell r="F227" t="str">
            <v>PARIS (460) Total</v>
          </cell>
          <cell r="I227">
            <v>437064.38</v>
          </cell>
        </row>
        <row r="228">
          <cell r="A228" t="str">
            <v>33020; 318</v>
          </cell>
          <cell r="B228" t="str">
            <v>318</v>
          </cell>
          <cell r="C228" t="str">
            <v>H</v>
          </cell>
          <cell r="E228">
            <v>449</v>
          </cell>
          <cell r="F228" t="str">
            <v>PIONEER (449)</v>
          </cell>
          <cell r="G228" t="str">
            <v>330.20</v>
          </cell>
          <cell r="H228" t="str">
            <v>Land Rights</v>
          </cell>
          <cell r="I228">
            <v>9247.48</v>
          </cell>
        </row>
        <row r="229">
          <cell r="A229" t="str">
            <v>33030; 318</v>
          </cell>
          <cell r="B229" t="str">
            <v>318</v>
          </cell>
          <cell r="C229" t="str">
            <v>H</v>
          </cell>
          <cell r="E229">
            <v>449</v>
          </cell>
          <cell r="F229" t="str">
            <v>PIONEER (449)</v>
          </cell>
          <cell r="G229" t="str">
            <v>330.30</v>
          </cell>
          <cell r="H229" t="str">
            <v>Water Rights</v>
          </cell>
          <cell r="I229">
            <v>110805.67</v>
          </cell>
        </row>
        <row r="230">
          <cell r="A230" t="str">
            <v>33100; 318</v>
          </cell>
          <cell r="B230" t="str">
            <v>318</v>
          </cell>
          <cell r="C230" t="str">
            <v>H</v>
          </cell>
          <cell r="E230">
            <v>449</v>
          </cell>
          <cell r="F230" t="str">
            <v>PIONEER (449)</v>
          </cell>
          <cell r="G230" t="str">
            <v>331.00</v>
          </cell>
          <cell r="H230" t="str">
            <v>Structures &amp; Improvements</v>
          </cell>
          <cell r="I230">
            <v>514442.22</v>
          </cell>
        </row>
        <row r="231">
          <cell r="A231" t="str">
            <v>33200; 318</v>
          </cell>
          <cell r="B231" t="str">
            <v>318</v>
          </cell>
          <cell r="C231" t="str">
            <v>H</v>
          </cell>
          <cell r="E231">
            <v>449</v>
          </cell>
          <cell r="F231" t="str">
            <v>PIONEER (449)</v>
          </cell>
          <cell r="G231" t="str">
            <v>332.00</v>
          </cell>
          <cell r="H231" t="str">
            <v>Reservoirs, Dams &amp; Waterways</v>
          </cell>
          <cell r="I231">
            <v>8118726.1299999999</v>
          </cell>
        </row>
        <row r="232">
          <cell r="A232" t="str">
            <v>33300; 318</v>
          </cell>
          <cell r="B232" t="str">
            <v>318</v>
          </cell>
          <cell r="C232" t="str">
            <v>H</v>
          </cell>
          <cell r="E232">
            <v>449</v>
          </cell>
          <cell r="F232" t="str">
            <v>PIONEER (449)</v>
          </cell>
          <cell r="G232" t="str">
            <v>333.00</v>
          </cell>
          <cell r="H232" t="str">
            <v>Waterwheels, Turbines &amp; Generators</v>
          </cell>
          <cell r="I232">
            <v>1598920.96</v>
          </cell>
        </row>
        <row r="233">
          <cell r="A233" t="str">
            <v>33400; 318</v>
          </cell>
          <cell r="B233" t="str">
            <v>318</v>
          </cell>
          <cell r="C233" t="str">
            <v>H</v>
          </cell>
          <cell r="E233">
            <v>449</v>
          </cell>
          <cell r="F233" t="str">
            <v>PIONEER (449)</v>
          </cell>
          <cell r="G233" t="str">
            <v>334.00</v>
          </cell>
          <cell r="H233" t="str">
            <v>Accessory Electric Equipment</v>
          </cell>
          <cell r="I233">
            <v>543405.18000000005</v>
          </cell>
        </row>
        <row r="234">
          <cell r="A234" t="str">
            <v>33500; 318</v>
          </cell>
          <cell r="B234" t="str">
            <v>318</v>
          </cell>
          <cell r="C234" t="str">
            <v>H</v>
          </cell>
          <cell r="E234">
            <v>449</v>
          </cell>
          <cell r="F234" t="str">
            <v>PIONEER (449)</v>
          </cell>
          <cell r="G234" t="str">
            <v>335.00</v>
          </cell>
          <cell r="H234" t="str">
            <v>Misc. Power Plant Equipment</v>
          </cell>
          <cell r="I234">
            <v>9601.69</v>
          </cell>
        </row>
        <row r="235">
          <cell r="A235" t="str">
            <v>33600; 318</v>
          </cell>
          <cell r="B235" t="str">
            <v>318</v>
          </cell>
          <cell r="C235" t="str">
            <v>H</v>
          </cell>
          <cell r="E235">
            <v>449</v>
          </cell>
          <cell r="F235" t="str">
            <v>PIONEER (449)</v>
          </cell>
          <cell r="G235" t="str">
            <v>336.00</v>
          </cell>
          <cell r="H235" t="str">
            <v>Roads, Railroads &amp; Bridges</v>
          </cell>
          <cell r="I235">
            <v>70754.91</v>
          </cell>
        </row>
        <row r="236">
          <cell r="A236" t="str">
            <v xml:space="preserve">0; </v>
          </cell>
          <cell r="F236" t="str">
            <v>PIONEER (449) Total</v>
          </cell>
          <cell r="I236">
            <v>10975904.24</v>
          </cell>
        </row>
        <row r="237">
          <cell r="A237" t="str">
            <v>33100; 320</v>
          </cell>
          <cell r="B237" t="str">
            <v>320</v>
          </cell>
          <cell r="C237" t="str">
            <v>H</v>
          </cell>
          <cell r="E237">
            <v>33000</v>
          </cell>
          <cell r="F237" t="str">
            <v>PROSPECT #3 (33)</v>
          </cell>
          <cell r="G237" t="str">
            <v>331.00</v>
          </cell>
          <cell r="H237" t="str">
            <v>Structures &amp; Improvements</v>
          </cell>
          <cell r="I237">
            <v>333844.78000000003</v>
          </cell>
        </row>
        <row r="238">
          <cell r="A238" t="str">
            <v>33200; 320</v>
          </cell>
          <cell r="B238" t="str">
            <v>320</v>
          </cell>
          <cell r="C238" t="str">
            <v>H</v>
          </cell>
          <cell r="E238">
            <v>33000</v>
          </cell>
          <cell r="F238" t="str">
            <v>PROSPECT #3 (33)</v>
          </cell>
          <cell r="G238" t="str">
            <v>332.00</v>
          </cell>
          <cell r="H238" t="str">
            <v>Reservoirs, Dams &amp; Waterways</v>
          </cell>
          <cell r="I238">
            <v>4227698.95</v>
          </cell>
        </row>
        <row r="239">
          <cell r="A239" t="str">
            <v>33300; 320</v>
          </cell>
          <cell r="B239" t="str">
            <v>320</v>
          </cell>
          <cell r="C239" t="str">
            <v>H</v>
          </cell>
          <cell r="E239">
            <v>33000</v>
          </cell>
          <cell r="F239" t="str">
            <v>PROSPECT #3 (33)</v>
          </cell>
          <cell r="G239" t="str">
            <v>333.00</v>
          </cell>
          <cell r="H239" t="str">
            <v>Waterwheels, Turbines &amp; Generators</v>
          </cell>
          <cell r="I239">
            <v>1808818.99</v>
          </cell>
        </row>
        <row r="240">
          <cell r="A240" t="str">
            <v>33400; 320</v>
          </cell>
          <cell r="B240" t="str">
            <v>320</v>
          </cell>
          <cell r="C240" t="str">
            <v>H</v>
          </cell>
          <cell r="E240">
            <v>33000</v>
          </cell>
          <cell r="F240" t="str">
            <v>PROSPECT #3 (33)</v>
          </cell>
          <cell r="G240" t="str">
            <v>334.00</v>
          </cell>
          <cell r="H240" t="str">
            <v>Accessory Electric Equipment</v>
          </cell>
          <cell r="I240">
            <v>477082.18</v>
          </cell>
        </row>
        <row r="241">
          <cell r="A241" t="str">
            <v>33500; 320</v>
          </cell>
          <cell r="B241" t="str">
            <v>320</v>
          </cell>
          <cell r="C241" t="str">
            <v>H</v>
          </cell>
          <cell r="E241">
            <v>33000</v>
          </cell>
          <cell r="F241" t="str">
            <v>PROSPECT #3 (33)</v>
          </cell>
          <cell r="G241" t="str">
            <v>335.00</v>
          </cell>
          <cell r="H241" t="str">
            <v>Misc. Power Plant Equipment</v>
          </cell>
          <cell r="I241">
            <v>71749.509999999995</v>
          </cell>
        </row>
        <row r="242">
          <cell r="A242" t="str">
            <v>33600; 320</v>
          </cell>
          <cell r="B242" t="str">
            <v>320</v>
          </cell>
          <cell r="C242" t="str">
            <v>H</v>
          </cell>
          <cell r="E242">
            <v>33000</v>
          </cell>
          <cell r="F242" t="str">
            <v>PROSPECT #3 (33)</v>
          </cell>
          <cell r="G242" t="str">
            <v>336.00</v>
          </cell>
          <cell r="H242" t="str">
            <v>Roads, Railroads &amp; Bridges</v>
          </cell>
          <cell r="I242">
            <v>59360.36</v>
          </cell>
        </row>
        <row r="243">
          <cell r="A243" t="str">
            <v xml:space="preserve">0; </v>
          </cell>
          <cell r="F243" t="str">
            <v>PROSPECT #3 (33) Total</v>
          </cell>
          <cell r="I243">
            <v>6978554.7700000005</v>
          </cell>
        </row>
        <row r="244">
          <cell r="A244" t="str">
            <v>33020; 319</v>
          </cell>
          <cell r="B244" t="str">
            <v>319</v>
          </cell>
          <cell r="C244" t="str">
            <v>H</v>
          </cell>
          <cell r="E244">
            <v>2630</v>
          </cell>
          <cell r="F244" t="str">
            <v>PROSPECT 1,2&amp;4 LICENSE (2630)</v>
          </cell>
          <cell r="G244" t="str">
            <v>330.20</v>
          </cell>
          <cell r="H244" t="str">
            <v>Land Rights</v>
          </cell>
          <cell r="I244">
            <v>3711.84</v>
          </cell>
        </row>
        <row r="245">
          <cell r="A245" t="str">
            <v>33040; 319</v>
          </cell>
          <cell r="B245" t="str">
            <v>319</v>
          </cell>
          <cell r="C245" t="str">
            <v>H</v>
          </cell>
          <cell r="E245">
            <v>2630</v>
          </cell>
          <cell r="F245" t="str">
            <v>PROSPECT 1,2&amp;4 LICENSE (2630)</v>
          </cell>
          <cell r="G245" t="str">
            <v>330.40</v>
          </cell>
          <cell r="H245" t="str">
            <v>Flood Rights</v>
          </cell>
          <cell r="I245">
            <v>3166.96</v>
          </cell>
        </row>
        <row r="246">
          <cell r="A246" t="str">
            <v>33100; 319</v>
          </cell>
          <cell r="B246" t="str">
            <v>319</v>
          </cell>
          <cell r="C246" t="str">
            <v>H</v>
          </cell>
          <cell r="E246">
            <v>2630</v>
          </cell>
          <cell r="F246" t="str">
            <v>PROSPECT 1,2&amp;4 LICENSE (2630)</v>
          </cell>
          <cell r="G246" t="str">
            <v>331.00</v>
          </cell>
          <cell r="H246" t="str">
            <v>Structures &amp; Improvements</v>
          </cell>
          <cell r="I246">
            <v>3310521.34</v>
          </cell>
        </row>
        <row r="247">
          <cell r="A247" t="str">
            <v>33200; 319</v>
          </cell>
          <cell r="B247" t="str">
            <v>319</v>
          </cell>
          <cell r="C247" t="str">
            <v>H</v>
          </cell>
          <cell r="E247">
            <v>2630</v>
          </cell>
          <cell r="F247" t="str">
            <v>PROSPECT 1,2&amp;4 LICENSE (2630)</v>
          </cell>
          <cell r="G247" t="str">
            <v>332.00</v>
          </cell>
          <cell r="H247" t="str">
            <v>Reservoirs, Dams &amp; Waterways</v>
          </cell>
          <cell r="I247">
            <v>26162163.710000001</v>
          </cell>
        </row>
        <row r="248">
          <cell r="A248" t="str">
            <v>33300; 319</v>
          </cell>
          <cell r="B248" t="str">
            <v>319</v>
          </cell>
          <cell r="C248" t="str">
            <v>H</v>
          </cell>
          <cell r="E248">
            <v>2630</v>
          </cell>
          <cell r="F248" t="str">
            <v>PROSPECT 1,2&amp;4 LICENSE (2630)</v>
          </cell>
          <cell r="G248" t="str">
            <v>333.00</v>
          </cell>
          <cell r="H248" t="str">
            <v>Waterwheels, Turbines &amp; Generators</v>
          </cell>
          <cell r="I248">
            <v>3898861.56</v>
          </cell>
        </row>
        <row r="249">
          <cell r="A249" t="str">
            <v>33400; 319</v>
          </cell>
          <cell r="B249" t="str">
            <v>319</v>
          </cell>
          <cell r="C249" t="str">
            <v>H</v>
          </cell>
          <cell r="E249">
            <v>2630</v>
          </cell>
          <cell r="F249" t="str">
            <v>PROSPECT 1,2&amp;4 LICENSE (2630)</v>
          </cell>
          <cell r="G249" t="str">
            <v>334.00</v>
          </cell>
          <cell r="H249" t="str">
            <v>Accessory Electric Equipment</v>
          </cell>
          <cell r="I249">
            <v>2177999.46</v>
          </cell>
        </row>
        <row r="250">
          <cell r="A250" t="str">
            <v>33500; 319</v>
          </cell>
          <cell r="B250" t="str">
            <v>319</v>
          </cell>
          <cell r="C250" t="str">
            <v>H</v>
          </cell>
          <cell r="E250">
            <v>2630</v>
          </cell>
          <cell r="F250" t="str">
            <v>PROSPECT 1,2&amp;4 LICENSE (2630)</v>
          </cell>
          <cell r="G250" t="str">
            <v>335.00</v>
          </cell>
          <cell r="H250" t="str">
            <v>Misc. Power Plant Equipment</v>
          </cell>
          <cell r="I250">
            <v>19027.060000000001</v>
          </cell>
        </row>
        <row r="251">
          <cell r="A251" t="str">
            <v>33600; 319</v>
          </cell>
          <cell r="B251" t="str">
            <v>319</v>
          </cell>
          <cell r="C251" t="str">
            <v>H</v>
          </cell>
          <cell r="E251">
            <v>2630</v>
          </cell>
          <cell r="F251" t="str">
            <v>PROSPECT 1,2&amp;4 LICENSE (2630)</v>
          </cell>
          <cell r="G251" t="str">
            <v>336.00</v>
          </cell>
          <cell r="H251" t="str">
            <v>Roads, Railroads &amp; Bridges</v>
          </cell>
          <cell r="I251">
            <v>292057.63</v>
          </cell>
        </row>
        <row r="252">
          <cell r="A252" t="str">
            <v xml:space="preserve">0; </v>
          </cell>
          <cell r="F252" t="str">
            <v>PROSPECT 1,2&amp;4 LICENSE (2630) Total</v>
          </cell>
          <cell r="I252">
            <v>35867509.560000002</v>
          </cell>
        </row>
        <row r="253">
          <cell r="A253" t="str">
            <v>33100; 321</v>
          </cell>
          <cell r="B253" t="str">
            <v>321</v>
          </cell>
          <cell r="C253" t="str">
            <v>H</v>
          </cell>
          <cell r="E253">
            <v>9281</v>
          </cell>
          <cell r="F253" t="str">
            <v>SANTA CLARA LICENSE (9281)</v>
          </cell>
          <cell r="G253" t="str">
            <v>331.00</v>
          </cell>
          <cell r="H253" t="str">
            <v>Structures &amp; Improvements</v>
          </cell>
          <cell r="I253">
            <v>179622.92</v>
          </cell>
        </row>
        <row r="254">
          <cell r="A254" t="str">
            <v>33200; 321</v>
          </cell>
          <cell r="B254" t="str">
            <v>321</v>
          </cell>
          <cell r="C254" t="str">
            <v>H</v>
          </cell>
          <cell r="E254">
            <v>9281</v>
          </cell>
          <cell r="F254" t="str">
            <v>SANTA CLARA LICENSE (9281)</v>
          </cell>
          <cell r="G254" t="str">
            <v>332.00</v>
          </cell>
          <cell r="H254" t="str">
            <v>Reservoirs, Dams &amp; Waterways</v>
          </cell>
          <cell r="I254">
            <v>1139630.56</v>
          </cell>
        </row>
        <row r="255">
          <cell r="A255" t="str">
            <v>33300; 321</v>
          </cell>
          <cell r="B255" t="str">
            <v>321</v>
          </cell>
          <cell r="C255" t="str">
            <v>H</v>
          </cell>
          <cell r="E255">
            <v>9281</v>
          </cell>
          <cell r="F255" t="str">
            <v>SANTA CLARA LICENSE (9281)</v>
          </cell>
          <cell r="G255" t="str">
            <v>333.00</v>
          </cell>
          <cell r="H255" t="str">
            <v>Waterwheels, Turbines &amp; Generators</v>
          </cell>
          <cell r="I255">
            <v>464354.77</v>
          </cell>
        </row>
        <row r="256">
          <cell r="A256" t="str">
            <v>33400; 321</v>
          </cell>
          <cell r="B256" t="str">
            <v>321</v>
          </cell>
          <cell r="C256" t="str">
            <v>H</v>
          </cell>
          <cell r="E256">
            <v>9281</v>
          </cell>
          <cell r="F256" t="str">
            <v>SANTA CLARA LICENSE (9281)</v>
          </cell>
          <cell r="G256" t="str">
            <v>334.00</v>
          </cell>
          <cell r="H256" t="str">
            <v>Accessory Electric Equipment</v>
          </cell>
          <cell r="I256">
            <v>692175.17</v>
          </cell>
        </row>
        <row r="257">
          <cell r="A257" t="str">
            <v>33500; 321</v>
          </cell>
          <cell r="B257" t="str">
            <v>321</v>
          </cell>
          <cell r="C257" t="str">
            <v>H</v>
          </cell>
          <cell r="E257">
            <v>9281</v>
          </cell>
          <cell r="F257" t="str">
            <v>SANTA CLARA LICENSE (9281)</v>
          </cell>
          <cell r="G257" t="str">
            <v>335.00</v>
          </cell>
          <cell r="H257" t="str">
            <v>Misc. Power Plant Equipment</v>
          </cell>
          <cell r="I257">
            <v>7952.48</v>
          </cell>
        </row>
        <row r="258">
          <cell r="A258" t="str">
            <v>33600; 321</v>
          </cell>
          <cell r="B258" t="str">
            <v>321</v>
          </cell>
          <cell r="C258" t="str">
            <v>H</v>
          </cell>
          <cell r="E258">
            <v>9281</v>
          </cell>
          <cell r="F258" t="str">
            <v>SANTA CLARA LICENSE (9281)</v>
          </cell>
          <cell r="G258" t="str">
            <v>336.00</v>
          </cell>
          <cell r="H258" t="str">
            <v>Roads, Railroads &amp; Bridges</v>
          </cell>
          <cell r="I258">
            <v>2720.37</v>
          </cell>
        </row>
        <row r="259">
          <cell r="A259" t="str">
            <v xml:space="preserve">0; </v>
          </cell>
          <cell r="F259" t="str">
            <v>SANTA CLARA LICENSE (9281) Total</v>
          </cell>
          <cell r="I259">
            <v>2486456.27</v>
          </cell>
        </row>
        <row r="260">
          <cell r="A260" t="str">
            <v>33100; 323</v>
          </cell>
          <cell r="B260" t="str">
            <v>323</v>
          </cell>
          <cell r="C260" t="str">
            <v>H</v>
          </cell>
          <cell r="E260">
            <v>452</v>
          </cell>
          <cell r="F260" t="str">
            <v>STAIRS (452)</v>
          </cell>
          <cell r="G260" t="str">
            <v>331.00</v>
          </cell>
          <cell r="H260" t="str">
            <v>Structures &amp; Improvements</v>
          </cell>
          <cell r="I260">
            <v>181021.2</v>
          </cell>
        </row>
        <row r="261">
          <cell r="A261" t="str">
            <v>33200; 323</v>
          </cell>
          <cell r="B261" t="str">
            <v>323</v>
          </cell>
          <cell r="C261" t="str">
            <v>H</v>
          </cell>
          <cell r="E261">
            <v>452</v>
          </cell>
          <cell r="F261" t="str">
            <v>STAIRS (452)</v>
          </cell>
          <cell r="G261" t="str">
            <v>332.00</v>
          </cell>
          <cell r="H261" t="str">
            <v>Reservoirs, Dams &amp; Waterways</v>
          </cell>
          <cell r="I261">
            <v>741496.91</v>
          </cell>
        </row>
        <row r="262">
          <cell r="A262" t="str">
            <v>33300; 323</v>
          </cell>
          <cell r="B262" t="str">
            <v>323</v>
          </cell>
          <cell r="C262" t="str">
            <v>H</v>
          </cell>
          <cell r="E262">
            <v>452</v>
          </cell>
          <cell r="F262" t="str">
            <v>STAIRS (452)</v>
          </cell>
          <cell r="G262" t="str">
            <v>333.00</v>
          </cell>
          <cell r="H262" t="str">
            <v>Waterwheels, Turbines &amp; Generators</v>
          </cell>
          <cell r="I262">
            <v>518170.82</v>
          </cell>
        </row>
        <row r="263">
          <cell r="A263" t="str">
            <v>33400; 323</v>
          </cell>
          <cell r="B263" t="str">
            <v>323</v>
          </cell>
          <cell r="C263" t="str">
            <v>H</v>
          </cell>
          <cell r="E263">
            <v>452</v>
          </cell>
          <cell r="F263" t="str">
            <v>STAIRS (452)</v>
          </cell>
          <cell r="G263" t="str">
            <v>334.00</v>
          </cell>
          <cell r="H263" t="str">
            <v>Accessory Electric Equipment</v>
          </cell>
          <cell r="I263">
            <v>178031.46</v>
          </cell>
        </row>
        <row r="264">
          <cell r="A264" t="str">
            <v>33600; 323</v>
          </cell>
          <cell r="B264" t="str">
            <v>323</v>
          </cell>
          <cell r="C264" t="str">
            <v>H</v>
          </cell>
          <cell r="E264">
            <v>452</v>
          </cell>
          <cell r="F264" t="str">
            <v>STAIRS (452)</v>
          </cell>
          <cell r="G264" t="str">
            <v>336.00</v>
          </cell>
          <cell r="H264" t="str">
            <v>Roads, Railroads &amp; Bridges</v>
          </cell>
          <cell r="I264">
            <v>5509.26</v>
          </cell>
        </row>
        <row r="265">
          <cell r="A265" t="str">
            <v xml:space="preserve">0; </v>
          </cell>
          <cell r="F265" t="str">
            <v>STAIRS (452) Total</v>
          </cell>
          <cell r="I265">
            <v>1624229.6500000001</v>
          </cell>
        </row>
        <row r="266">
          <cell r="A266" t="str">
            <v>33020; 324</v>
          </cell>
          <cell r="B266" t="str">
            <v>324</v>
          </cell>
          <cell r="C266" t="str">
            <v>H</v>
          </cell>
          <cell r="E266">
            <v>218000</v>
          </cell>
          <cell r="F266" t="str">
            <v>SWIFT (218)</v>
          </cell>
          <cell r="G266" t="str">
            <v>330.20</v>
          </cell>
          <cell r="H266" t="str">
            <v>Land Rights</v>
          </cell>
          <cell r="I266">
            <v>6277412.5899999999</v>
          </cell>
        </row>
        <row r="267">
          <cell r="A267" t="str">
            <v>33050; 324</v>
          </cell>
          <cell r="B267" t="str">
            <v>324</v>
          </cell>
          <cell r="C267" t="str">
            <v>H</v>
          </cell>
          <cell r="E267">
            <v>218000</v>
          </cell>
          <cell r="F267" t="str">
            <v>SWIFT (218)</v>
          </cell>
          <cell r="G267" t="str">
            <v>330.50</v>
          </cell>
          <cell r="H267" t="str">
            <v>Fish/Wildlife</v>
          </cell>
          <cell r="I267">
            <v>97228.11</v>
          </cell>
        </row>
        <row r="268">
          <cell r="A268" t="str">
            <v>33100; 324</v>
          </cell>
          <cell r="B268" t="str">
            <v>324</v>
          </cell>
          <cell r="C268" t="str">
            <v>H</v>
          </cell>
          <cell r="E268">
            <v>218000</v>
          </cell>
          <cell r="F268" t="str">
            <v>SWIFT (218)</v>
          </cell>
          <cell r="G268" t="str">
            <v>331.00</v>
          </cell>
          <cell r="H268" t="str">
            <v>Structures &amp; Improvements</v>
          </cell>
          <cell r="I268">
            <v>31933471.09</v>
          </cell>
        </row>
        <row r="269">
          <cell r="A269" t="str">
            <v>33200; 324</v>
          </cell>
          <cell r="B269" t="str">
            <v>324</v>
          </cell>
          <cell r="C269" t="str">
            <v>H</v>
          </cell>
          <cell r="E269">
            <v>218000</v>
          </cell>
          <cell r="F269" t="str">
            <v>SWIFT (218)</v>
          </cell>
          <cell r="G269" t="str">
            <v>332.00</v>
          </cell>
          <cell r="H269" t="str">
            <v>Reservoirs, Dams &amp; Waterways</v>
          </cell>
          <cell r="I269">
            <v>42715636.799999997</v>
          </cell>
        </row>
        <row r="270">
          <cell r="A270" t="str">
            <v>33300; 324</v>
          </cell>
          <cell r="B270" t="str">
            <v>324</v>
          </cell>
          <cell r="C270" t="str">
            <v>H</v>
          </cell>
          <cell r="E270">
            <v>218000</v>
          </cell>
          <cell r="F270" t="str">
            <v>SWIFT (218)</v>
          </cell>
          <cell r="G270" t="str">
            <v>333.00</v>
          </cell>
          <cell r="H270" t="str">
            <v>Waterwheels, Turbines &amp; Generators</v>
          </cell>
          <cell r="I270">
            <v>11938274.49</v>
          </cell>
        </row>
        <row r="271">
          <cell r="A271" t="str">
            <v>33400; 324</v>
          </cell>
          <cell r="B271" t="str">
            <v>324</v>
          </cell>
          <cell r="C271" t="str">
            <v>H</v>
          </cell>
          <cell r="E271">
            <v>218000</v>
          </cell>
          <cell r="F271" t="str">
            <v>SWIFT (218)</v>
          </cell>
          <cell r="G271" t="str">
            <v>334.00</v>
          </cell>
          <cell r="H271" t="str">
            <v>Accessory Electric Equipment</v>
          </cell>
          <cell r="I271">
            <v>4434336.04</v>
          </cell>
        </row>
        <row r="272">
          <cell r="A272" t="str">
            <v>33500; 324</v>
          </cell>
          <cell r="B272" t="str">
            <v>324</v>
          </cell>
          <cell r="C272" t="str">
            <v>H</v>
          </cell>
          <cell r="E272">
            <v>218000</v>
          </cell>
          <cell r="F272" t="str">
            <v>SWIFT (218)</v>
          </cell>
          <cell r="G272" t="str">
            <v>335.00</v>
          </cell>
          <cell r="H272" t="str">
            <v>Misc. Power Plant Equipment</v>
          </cell>
          <cell r="I272">
            <v>417281.14</v>
          </cell>
        </row>
        <row r="273">
          <cell r="A273" t="str">
            <v>33600; 324</v>
          </cell>
          <cell r="B273" t="str">
            <v>324</v>
          </cell>
          <cell r="C273" t="str">
            <v>H</v>
          </cell>
          <cell r="E273">
            <v>218000</v>
          </cell>
          <cell r="F273" t="str">
            <v>SWIFT (218)</v>
          </cell>
          <cell r="G273" t="str">
            <v>336.00</v>
          </cell>
          <cell r="H273" t="str">
            <v>Roads, Railroads &amp; Bridges</v>
          </cell>
          <cell r="I273">
            <v>1012079.37</v>
          </cell>
        </row>
        <row r="274">
          <cell r="A274" t="str">
            <v xml:space="preserve">0; </v>
          </cell>
          <cell r="F274" t="str">
            <v>SWIFT (218) Total</v>
          </cell>
          <cell r="I274">
            <v>98825719.63000001</v>
          </cell>
        </row>
        <row r="275">
          <cell r="A275" t="str">
            <v>33100; 325</v>
          </cell>
          <cell r="B275" t="str">
            <v>325</v>
          </cell>
          <cell r="C275" t="str">
            <v>H</v>
          </cell>
          <cell r="E275">
            <v>467</v>
          </cell>
          <cell r="F275" t="str">
            <v>VIVA NAUGHTON (467)</v>
          </cell>
          <cell r="G275" t="str">
            <v>331.00</v>
          </cell>
          <cell r="H275" t="str">
            <v>Structures &amp; Improvements</v>
          </cell>
          <cell r="I275">
            <v>403224.93</v>
          </cell>
        </row>
        <row r="276">
          <cell r="A276" t="str">
            <v>33200; 325</v>
          </cell>
          <cell r="B276" t="str">
            <v>325</v>
          </cell>
          <cell r="C276" t="str">
            <v>H</v>
          </cell>
          <cell r="E276">
            <v>467</v>
          </cell>
          <cell r="F276" t="str">
            <v>VIVA NAUGHTON (467)</v>
          </cell>
          <cell r="G276" t="str">
            <v>332.00</v>
          </cell>
          <cell r="H276" t="str">
            <v>Reservoirs, Dams &amp; Waterways</v>
          </cell>
          <cell r="I276">
            <v>103506.99</v>
          </cell>
        </row>
        <row r="277">
          <cell r="A277" t="str">
            <v>33300; 325</v>
          </cell>
          <cell r="B277" t="str">
            <v>325</v>
          </cell>
          <cell r="C277" t="str">
            <v>H</v>
          </cell>
          <cell r="E277">
            <v>467</v>
          </cell>
          <cell r="F277" t="str">
            <v>VIVA NAUGHTON (467)</v>
          </cell>
          <cell r="G277" t="str">
            <v>333.00</v>
          </cell>
          <cell r="H277" t="str">
            <v>Waterwheels, Turbines &amp; Generators</v>
          </cell>
          <cell r="I277">
            <v>497437.95</v>
          </cell>
        </row>
        <row r="278">
          <cell r="A278" t="str">
            <v>33400; 325</v>
          </cell>
          <cell r="B278" t="str">
            <v>325</v>
          </cell>
          <cell r="C278" t="str">
            <v>H</v>
          </cell>
          <cell r="E278">
            <v>467</v>
          </cell>
          <cell r="F278" t="str">
            <v>VIVA NAUGHTON (467)</v>
          </cell>
          <cell r="G278" t="str">
            <v>334.00</v>
          </cell>
          <cell r="H278" t="str">
            <v>Accessory Electric Equipment</v>
          </cell>
          <cell r="I278">
            <v>169721.82</v>
          </cell>
        </row>
        <row r="279">
          <cell r="A279" t="str">
            <v>33500; 325</v>
          </cell>
          <cell r="B279" t="str">
            <v>325</v>
          </cell>
          <cell r="C279" t="str">
            <v>H</v>
          </cell>
          <cell r="E279">
            <v>467</v>
          </cell>
          <cell r="F279" t="str">
            <v>VIVA NAUGHTON (467)</v>
          </cell>
          <cell r="G279" t="str">
            <v>335.00</v>
          </cell>
          <cell r="H279" t="str">
            <v>Misc. Power Plant Equipment</v>
          </cell>
          <cell r="I279">
            <v>20594.259999999998</v>
          </cell>
        </row>
        <row r="280">
          <cell r="A280" t="str">
            <v xml:space="preserve">0; </v>
          </cell>
          <cell r="F280" t="str">
            <v>VIVA NAUGHTON (467) Total</v>
          </cell>
          <cell r="I280">
            <v>1194485.95</v>
          </cell>
        </row>
        <row r="281">
          <cell r="A281" t="str">
            <v>33100; 326</v>
          </cell>
          <cell r="B281" t="str">
            <v>326</v>
          </cell>
          <cell r="C281" t="str">
            <v>H</v>
          </cell>
          <cell r="E281">
            <v>29000</v>
          </cell>
          <cell r="F281" t="str">
            <v>WALLOWA FALLS (29)</v>
          </cell>
          <cell r="G281" t="str">
            <v>331.00</v>
          </cell>
          <cell r="H281" t="str">
            <v>Structures &amp; Improvements</v>
          </cell>
          <cell r="I281">
            <v>112225.05</v>
          </cell>
        </row>
        <row r="282">
          <cell r="A282" t="str">
            <v>33200; 326</v>
          </cell>
          <cell r="B282" t="str">
            <v>326</v>
          </cell>
          <cell r="C282" t="str">
            <v>H</v>
          </cell>
          <cell r="E282">
            <v>29000</v>
          </cell>
          <cell r="F282" t="str">
            <v>WALLOWA FALLS (29)</v>
          </cell>
          <cell r="G282" t="str">
            <v>332.00</v>
          </cell>
          <cell r="H282" t="str">
            <v>Reservoirs, Dams &amp; Waterways</v>
          </cell>
          <cell r="I282">
            <v>909447.61</v>
          </cell>
        </row>
        <row r="283">
          <cell r="A283" t="str">
            <v>33300; 326</v>
          </cell>
          <cell r="B283" t="str">
            <v>326</v>
          </cell>
          <cell r="C283" t="str">
            <v>H</v>
          </cell>
          <cell r="E283">
            <v>29000</v>
          </cell>
          <cell r="F283" t="str">
            <v>WALLOWA FALLS (29)</v>
          </cell>
          <cell r="G283" t="str">
            <v>333.00</v>
          </cell>
          <cell r="H283" t="str">
            <v>Waterwheels, Turbines &amp; Generators</v>
          </cell>
          <cell r="I283">
            <v>105583.87</v>
          </cell>
        </row>
        <row r="284">
          <cell r="A284" t="str">
            <v>33400; 326</v>
          </cell>
          <cell r="B284" t="str">
            <v>326</v>
          </cell>
          <cell r="C284" t="str">
            <v>H</v>
          </cell>
          <cell r="E284">
            <v>29000</v>
          </cell>
          <cell r="F284" t="str">
            <v>WALLOWA FALLS (29)</v>
          </cell>
          <cell r="G284" t="str">
            <v>334.00</v>
          </cell>
          <cell r="H284" t="str">
            <v>Accessory Electric Equipment</v>
          </cell>
          <cell r="I284">
            <v>1393215.15</v>
          </cell>
        </row>
        <row r="285">
          <cell r="A285" t="str">
            <v>33600; 326</v>
          </cell>
          <cell r="B285" t="str">
            <v>326</v>
          </cell>
          <cell r="C285" t="str">
            <v>H</v>
          </cell>
          <cell r="E285">
            <v>29000</v>
          </cell>
          <cell r="F285" t="str">
            <v>WALLOWA FALLS (29)</v>
          </cell>
          <cell r="G285" t="str">
            <v>336.00</v>
          </cell>
          <cell r="H285" t="str">
            <v>Roads, Railroads &amp; Bridges</v>
          </cell>
          <cell r="I285">
            <v>310958.51</v>
          </cell>
        </row>
        <row r="286">
          <cell r="A286" t="str">
            <v xml:space="preserve">0; </v>
          </cell>
          <cell r="F286" t="str">
            <v>WALLOWA FALLS (29) Total</v>
          </cell>
          <cell r="I286">
            <v>2831430.1899999995</v>
          </cell>
        </row>
        <row r="287">
          <cell r="A287" t="str">
            <v>33100; 327</v>
          </cell>
          <cell r="B287" t="str">
            <v>327</v>
          </cell>
          <cell r="C287" t="str">
            <v>H</v>
          </cell>
          <cell r="E287">
            <v>454</v>
          </cell>
          <cell r="F287" t="str">
            <v>WEBER (454)</v>
          </cell>
          <cell r="G287" t="str">
            <v>331.00</v>
          </cell>
          <cell r="H287" t="str">
            <v>Structures &amp; Improvements</v>
          </cell>
          <cell r="I287">
            <v>368302.99</v>
          </cell>
        </row>
        <row r="288">
          <cell r="A288" t="str">
            <v>33200; 327</v>
          </cell>
          <cell r="B288" t="str">
            <v>327</v>
          </cell>
          <cell r="C288" t="str">
            <v>H</v>
          </cell>
          <cell r="E288">
            <v>454</v>
          </cell>
          <cell r="F288" t="str">
            <v>WEBER (454)</v>
          </cell>
          <cell r="G288" t="str">
            <v>332.00</v>
          </cell>
          <cell r="H288" t="str">
            <v>Reservoirs, Dams &amp; Waterways</v>
          </cell>
          <cell r="I288">
            <v>1358944.18</v>
          </cell>
        </row>
        <row r="289">
          <cell r="A289" t="str">
            <v>33300; 327</v>
          </cell>
          <cell r="B289" t="str">
            <v>327</v>
          </cell>
          <cell r="C289" t="str">
            <v>H</v>
          </cell>
          <cell r="E289">
            <v>454</v>
          </cell>
          <cell r="F289" t="str">
            <v>WEBER (454)</v>
          </cell>
          <cell r="G289" t="str">
            <v>333.00</v>
          </cell>
          <cell r="H289" t="str">
            <v>Waterwheels, Turbines &amp; Generators</v>
          </cell>
          <cell r="I289">
            <v>904665.2</v>
          </cell>
        </row>
        <row r="290">
          <cell r="A290" t="str">
            <v>33400; 327</v>
          </cell>
          <cell r="B290" t="str">
            <v>327</v>
          </cell>
          <cell r="C290" t="str">
            <v>H</v>
          </cell>
          <cell r="E290">
            <v>454</v>
          </cell>
          <cell r="F290" t="str">
            <v>WEBER (454)</v>
          </cell>
          <cell r="G290" t="str">
            <v>334.00</v>
          </cell>
          <cell r="H290" t="str">
            <v>Accessory Electric Equipment</v>
          </cell>
          <cell r="I290">
            <v>253737.73</v>
          </cell>
        </row>
        <row r="291">
          <cell r="A291" t="str">
            <v>33500; 327</v>
          </cell>
          <cell r="B291" t="str">
            <v>327</v>
          </cell>
          <cell r="C291" t="str">
            <v>H</v>
          </cell>
          <cell r="E291">
            <v>454</v>
          </cell>
          <cell r="F291" t="str">
            <v>WEBER (454)</v>
          </cell>
          <cell r="G291" t="str">
            <v>335.00</v>
          </cell>
          <cell r="H291" t="str">
            <v>Misc. Power Plant Equipment</v>
          </cell>
          <cell r="I291">
            <v>22270.09</v>
          </cell>
        </row>
        <row r="292">
          <cell r="A292" t="str">
            <v>33600; 327</v>
          </cell>
          <cell r="B292" t="str">
            <v>327</v>
          </cell>
          <cell r="C292" t="str">
            <v>H</v>
          </cell>
          <cell r="E292">
            <v>454</v>
          </cell>
          <cell r="F292" t="str">
            <v>WEBER (454)</v>
          </cell>
          <cell r="G292" t="str">
            <v>336.00</v>
          </cell>
          <cell r="H292" t="str">
            <v>Roads, Railroads &amp; Bridges</v>
          </cell>
          <cell r="I292">
            <v>39856.53</v>
          </cell>
        </row>
        <row r="293">
          <cell r="A293" t="str">
            <v xml:space="preserve">0; </v>
          </cell>
          <cell r="F293" t="str">
            <v>WEBER (454) Total</v>
          </cell>
          <cell r="I293">
            <v>2947776.7199999997</v>
          </cell>
        </row>
        <row r="294">
          <cell r="A294" t="str">
            <v>33020; 328</v>
          </cell>
          <cell r="B294" t="str">
            <v>328</v>
          </cell>
          <cell r="C294" t="str">
            <v>H</v>
          </cell>
          <cell r="E294">
            <v>219000</v>
          </cell>
          <cell r="F294" t="str">
            <v>YALE (219)</v>
          </cell>
          <cell r="G294" t="str">
            <v>330.20</v>
          </cell>
          <cell r="H294" t="str">
            <v>Land Rights</v>
          </cell>
          <cell r="I294">
            <v>761579.86</v>
          </cell>
        </row>
        <row r="295">
          <cell r="A295" t="str">
            <v>33100; 328</v>
          </cell>
          <cell r="B295" t="str">
            <v>328</v>
          </cell>
          <cell r="C295" t="str">
            <v>H</v>
          </cell>
          <cell r="E295">
            <v>219000</v>
          </cell>
          <cell r="F295" t="str">
            <v>YALE (219)</v>
          </cell>
          <cell r="G295" t="str">
            <v>331.00</v>
          </cell>
          <cell r="H295" t="str">
            <v>Structures &amp; Improvements</v>
          </cell>
          <cell r="I295">
            <v>7680924.5599999996</v>
          </cell>
        </row>
        <row r="296">
          <cell r="A296" t="str">
            <v>33200; 328</v>
          </cell>
          <cell r="B296" t="str">
            <v>328</v>
          </cell>
          <cell r="C296" t="str">
            <v>H</v>
          </cell>
          <cell r="E296">
            <v>219000</v>
          </cell>
          <cell r="F296" t="str">
            <v>YALE (219)</v>
          </cell>
          <cell r="G296" t="str">
            <v>332.00</v>
          </cell>
          <cell r="H296" t="str">
            <v>Reservoirs, Dams &amp; Waterways</v>
          </cell>
          <cell r="I296">
            <v>27653817.170000002</v>
          </cell>
        </row>
        <row r="297">
          <cell r="A297" t="str">
            <v>33300; 328</v>
          </cell>
          <cell r="B297" t="str">
            <v>328</v>
          </cell>
          <cell r="C297" t="str">
            <v>H</v>
          </cell>
          <cell r="E297">
            <v>219000</v>
          </cell>
          <cell r="F297" t="str">
            <v>YALE (219)</v>
          </cell>
          <cell r="G297" t="str">
            <v>333.00</v>
          </cell>
          <cell r="H297" t="str">
            <v>Waterwheels, Turbines &amp; Generators</v>
          </cell>
          <cell r="I297">
            <v>10698063.15</v>
          </cell>
        </row>
        <row r="298">
          <cell r="A298" t="str">
            <v>33400; 328</v>
          </cell>
          <cell r="B298" t="str">
            <v>328</v>
          </cell>
          <cell r="C298" t="str">
            <v>H</v>
          </cell>
          <cell r="E298">
            <v>219000</v>
          </cell>
          <cell r="F298" t="str">
            <v>YALE (219)</v>
          </cell>
          <cell r="G298" t="str">
            <v>334.00</v>
          </cell>
          <cell r="H298" t="str">
            <v>Accessory Electric Equipment</v>
          </cell>
          <cell r="I298">
            <v>3586772.18</v>
          </cell>
        </row>
        <row r="299">
          <cell r="A299" t="str">
            <v>33500; 328</v>
          </cell>
          <cell r="B299" t="str">
            <v>328</v>
          </cell>
          <cell r="C299" t="str">
            <v>H</v>
          </cell>
          <cell r="E299">
            <v>219000</v>
          </cell>
          <cell r="F299" t="str">
            <v>YALE (219)</v>
          </cell>
          <cell r="G299" t="str">
            <v>335.00</v>
          </cell>
          <cell r="H299" t="str">
            <v>Misc. Power Plant Equipment</v>
          </cell>
          <cell r="I299">
            <v>546858.96</v>
          </cell>
        </row>
        <row r="300">
          <cell r="A300" t="str">
            <v>33600; 328</v>
          </cell>
          <cell r="B300" t="str">
            <v>328</v>
          </cell>
          <cell r="C300" t="str">
            <v>H</v>
          </cell>
          <cell r="E300">
            <v>219000</v>
          </cell>
          <cell r="F300" t="str">
            <v>YALE (219)</v>
          </cell>
          <cell r="G300" t="str">
            <v>336.00</v>
          </cell>
          <cell r="H300" t="str">
            <v>Roads, Railroads &amp; Bridges</v>
          </cell>
          <cell r="I300">
            <v>1439462.47</v>
          </cell>
        </row>
        <row r="301">
          <cell r="A301" t="str">
            <v xml:space="preserve">0; </v>
          </cell>
          <cell r="F301" t="str">
            <v>YALE (219) Total</v>
          </cell>
          <cell r="I301">
            <v>52367478.350000001</v>
          </cell>
        </row>
        <row r="302">
          <cell r="A302" t="str">
            <v xml:space="preserve">0; </v>
          </cell>
          <cell r="C302" t="str">
            <v>H Total</v>
          </cell>
          <cell r="I302">
            <v>697877989.23999989</v>
          </cell>
        </row>
        <row r="303">
          <cell r="A303" t="str">
            <v>34100; 401</v>
          </cell>
          <cell r="B303" t="str">
            <v>401</v>
          </cell>
          <cell r="C303" t="str">
            <v>O</v>
          </cell>
          <cell r="E303">
            <v>203300</v>
          </cell>
          <cell r="F303" t="str">
            <v>CHEHALIS CCCT PLANT</v>
          </cell>
          <cell r="G303" t="str">
            <v>341.00</v>
          </cell>
          <cell r="H303" t="str">
            <v>Structures &amp; Improvements</v>
          </cell>
          <cell r="I303">
            <v>23264895.84</v>
          </cell>
        </row>
        <row r="304">
          <cell r="A304" t="str">
            <v>34200; 401</v>
          </cell>
          <cell r="B304" t="str">
            <v>401</v>
          </cell>
          <cell r="C304" t="str">
            <v>O</v>
          </cell>
          <cell r="E304">
            <v>203300</v>
          </cell>
          <cell r="F304" t="str">
            <v>CHEHALIS CCCT PLANT</v>
          </cell>
          <cell r="G304" t="str">
            <v>342.00</v>
          </cell>
          <cell r="H304" t="str">
            <v>Fuel Holders, Prod. &amp; Access.</v>
          </cell>
          <cell r="I304">
            <v>1597345.52</v>
          </cell>
        </row>
        <row r="305">
          <cell r="A305" t="str">
            <v>34300; 401</v>
          </cell>
          <cell r="B305" t="str">
            <v>401</v>
          </cell>
          <cell r="C305" t="str">
            <v>O</v>
          </cell>
          <cell r="E305">
            <v>203300</v>
          </cell>
          <cell r="F305" t="str">
            <v>CHEHALIS CCCT PLANT</v>
          </cell>
          <cell r="G305" t="str">
            <v>343.00</v>
          </cell>
          <cell r="H305" t="str">
            <v>Prime Movers</v>
          </cell>
          <cell r="I305">
            <v>191561490.22</v>
          </cell>
        </row>
        <row r="306">
          <cell r="A306" t="str">
            <v>34400; 401</v>
          </cell>
          <cell r="B306" t="str">
            <v>401</v>
          </cell>
          <cell r="C306" t="str">
            <v>O</v>
          </cell>
          <cell r="E306">
            <v>203300</v>
          </cell>
          <cell r="F306" t="str">
            <v>CHEHALIS CCCT PLANT</v>
          </cell>
          <cell r="G306" t="str">
            <v>344.00</v>
          </cell>
          <cell r="H306" t="str">
            <v>Generators</v>
          </cell>
          <cell r="I306">
            <v>82787184.680000007</v>
          </cell>
        </row>
        <row r="307">
          <cell r="A307" t="str">
            <v>34500; 401</v>
          </cell>
          <cell r="B307" t="str">
            <v>401</v>
          </cell>
          <cell r="C307" t="str">
            <v>O</v>
          </cell>
          <cell r="E307">
            <v>203300</v>
          </cell>
          <cell r="F307" t="str">
            <v>CHEHALIS CCCT PLANT</v>
          </cell>
          <cell r="G307" t="str">
            <v>345.00</v>
          </cell>
          <cell r="H307" t="str">
            <v>Accessory Electric Equipment</v>
          </cell>
          <cell r="I307">
            <v>39232856.310000002</v>
          </cell>
        </row>
        <row r="308">
          <cell r="A308" t="str">
            <v>34600; 401</v>
          </cell>
          <cell r="B308" t="str">
            <v>401</v>
          </cell>
          <cell r="C308" t="str">
            <v>O</v>
          </cell>
          <cell r="E308">
            <v>203300</v>
          </cell>
          <cell r="F308" t="str">
            <v>CHEHALIS CCCT PLANT</v>
          </cell>
          <cell r="G308" t="str">
            <v>346.00</v>
          </cell>
          <cell r="H308" t="str">
            <v>Misc. Power Plant Equipment</v>
          </cell>
          <cell r="I308">
            <v>3239885.55</v>
          </cell>
        </row>
        <row r="309">
          <cell r="A309" t="str">
            <v xml:space="preserve">0; </v>
          </cell>
          <cell r="F309" t="str">
            <v>CHEHALIS CCCT PLANT Total</v>
          </cell>
          <cell r="I309">
            <v>341683658.12</v>
          </cell>
        </row>
        <row r="310">
          <cell r="A310" t="str">
            <v>34100; 402</v>
          </cell>
          <cell r="B310" t="str">
            <v>402</v>
          </cell>
          <cell r="C310" t="str">
            <v>O</v>
          </cell>
          <cell r="E310">
            <v>310318</v>
          </cell>
          <cell r="F310" t="str">
            <v>CURRANT CREEK CCCT PLANT</v>
          </cell>
          <cell r="G310" t="str">
            <v>341.00</v>
          </cell>
          <cell r="H310" t="str">
            <v>Structures &amp; Improvements</v>
          </cell>
          <cell r="I310">
            <v>44110651.130000003</v>
          </cell>
        </row>
        <row r="311">
          <cell r="A311" t="str">
            <v>34200; 402</v>
          </cell>
          <cell r="B311" t="str">
            <v>402</v>
          </cell>
          <cell r="C311" t="str">
            <v>O</v>
          </cell>
          <cell r="E311">
            <v>310318</v>
          </cell>
          <cell r="F311" t="str">
            <v>CURRANT CREEK CCCT PLANT</v>
          </cell>
          <cell r="G311" t="str">
            <v>342.00</v>
          </cell>
          <cell r="H311" t="str">
            <v>Fuel Holders, Prod. &amp; Access.</v>
          </cell>
          <cell r="I311">
            <v>3299735.22</v>
          </cell>
        </row>
        <row r="312">
          <cell r="A312" t="str">
            <v>34300; 402</v>
          </cell>
          <cell r="B312" t="str">
            <v>402</v>
          </cell>
          <cell r="C312" t="str">
            <v>O</v>
          </cell>
          <cell r="E312">
            <v>310318</v>
          </cell>
          <cell r="F312" t="str">
            <v>CURRANT CREEK CCCT PLANT</v>
          </cell>
          <cell r="G312" t="str">
            <v>343.00</v>
          </cell>
          <cell r="H312" t="str">
            <v>Prime Movers</v>
          </cell>
          <cell r="I312">
            <v>183388912.16999999</v>
          </cell>
        </row>
        <row r="313">
          <cell r="A313" t="str">
            <v>34400; 402</v>
          </cell>
          <cell r="B313" t="str">
            <v>402</v>
          </cell>
          <cell r="C313" t="str">
            <v>O</v>
          </cell>
          <cell r="E313">
            <v>310318</v>
          </cell>
          <cell r="F313" t="str">
            <v>CURRANT CREEK CCCT PLANT</v>
          </cell>
          <cell r="G313" t="str">
            <v>344.00</v>
          </cell>
          <cell r="H313" t="str">
            <v>Generators</v>
          </cell>
          <cell r="I313">
            <v>75958925.689999998</v>
          </cell>
        </row>
        <row r="314">
          <cell r="A314" t="str">
            <v>34500; 402</v>
          </cell>
          <cell r="B314" t="str">
            <v>402</v>
          </cell>
          <cell r="C314" t="str">
            <v>O</v>
          </cell>
          <cell r="E314">
            <v>310318</v>
          </cell>
          <cell r="F314" t="str">
            <v>CURRANT CREEK CCCT PLANT</v>
          </cell>
          <cell r="G314" t="str">
            <v>345.00</v>
          </cell>
          <cell r="H314" t="str">
            <v>Accessory Electric Equipment</v>
          </cell>
          <cell r="I314">
            <v>42401824.549999997</v>
          </cell>
        </row>
        <row r="315">
          <cell r="A315" t="str">
            <v>34600; 402</v>
          </cell>
          <cell r="B315" t="str">
            <v>402</v>
          </cell>
          <cell r="C315" t="str">
            <v>O</v>
          </cell>
          <cell r="E315">
            <v>310318</v>
          </cell>
          <cell r="F315" t="str">
            <v>CURRANT CREEK CCCT PLANT</v>
          </cell>
          <cell r="G315" t="str">
            <v>346.00</v>
          </cell>
          <cell r="H315" t="str">
            <v>Misc. Power Plant Equipment</v>
          </cell>
          <cell r="I315">
            <v>2969761.75</v>
          </cell>
        </row>
        <row r="316">
          <cell r="A316" t="str">
            <v xml:space="preserve">0; </v>
          </cell>
          <cell r="F316" t="str">
            <v>CURRANT CREEK CCCT PLANT Total</v>
          </cell>
          <cell r="I316">
            <v>352129810.50999999</v>
          </cell>
        </row>
        <row r="317">
          <cell r="A317" t="str">
            <v>34100; 403</v>
          </cell>
          <cell r="B317" t="str">
            <v>403</v>
          </cell>
          <cell r="C317" t="str">
            <v>O</v>
          </cell>
          <cell r="E317">
            <v>129500</v>
          </cell>
          <cell r="F317" t="str">
            <v>HERMISTON CCCT PLANT</v>
          </cell>
          <cell r="G317" t="str">
            <v>341.00</v>
          </cell>
          <cell r="H317" t="str">
            <v>Structures &amp; Improvements</v>
          </cell>
          <cell r="I317">
            <v>12844996.02</v>
          </cell>
        </row>
        <row r="318">
          <cell r="A318" t="str">
            <v>34200; 403</v>
          </cell>
          <cell r="B318" t="str">
            <v>403</v>
          </cell>
          <cell r="C318" t="str">
            <v>O</v>
          </cell>
          <cell r="E318">
            <v>129500</v>
          </cell>
          <cell r="F318" t="str">
            <v>HERMISTON CCCT PLANT</v>
          </cell>
          <cell r="G318" t="str">
            <v>342.00</v>
          </cell>
          <cell r="H318" t="str">
            <v>Fuel Holders, Prod. &amp; Access.</v>
          </cell>
          <cell r="I318">
            <v>25321.62</v>
          </cell>
        </row>
        <row r="319">
          <cell r="A319" t="str">
            <v>34300; 403</v>
          </cell>
          <cell r="B319" t="str">
            <v>403</v>
          </cell>
          <cell r="C319" t="str">
            <v>O</v>
          </cell>
          <cell r="E319">
            <v>129500</v>
          </cell>
          <cell r="F319" t="str">
            <v>HERMISTON CCCT PLANT</v>
          </cell>
          <cell r="G319" t="str">
            <v>343.00</v>
          </cell>
          <cell r="H319" t="str">
            <v>Prime Movers</v>
          </cell>
          <cell r="I319">
            <v>107253896.88</v>
          </cell>
        </row>
        <row r="320">
          <cell r="A320" t="str">
            <v>34400; 403</v>
          </cell>
          <cell r="B320" t="str">
            <v>403</v>
          </cell>
          <cell r="C320" t="str">
            <v>O</v>
          </cell>
          <cell r="E320">
            <v>129500</v>
          </cell>
          <cell r="F320" t="str">
            <v>HERMISTON CCCT PLANT</v>
          </cell>
          <cell r="G320" t="str">
            <v>344.00</v>
          </cell>
          <cell r="H320" t="str">
            <v>Generators</v>
          </cell>
          <cell r="I320">
            <v>40074379.619999997</v>
          </cell>
        </row>
        <row r="321">
          <cell r="A321" t="str">
            <v>34500; 403</v>
          </cell>
          <cell r="B321" t="str">
            <v>403</v>
          </cell>
          <cell r="C321" t="str">
            <v>O</v>
          </cell>
          <cell r="E321">
            <v>129500</v>
          </cell>
          <cell r="F321" t="str">
            <v>HERMISTON CCCT PLANT</v>
          </cell>
          <cell r="G321" t="str">
            <v>345.00</v>
          </cell>
          <cell r="H321" t="str">
            <v>Accessory Electric Equipment</v>
          </cell>
          <cell r="I321">
            <v>9115252.9600000009</v>
          </cell>
        </row>
        <row r="322">
          <cell r="A322" t="str">
            <v>34600; 403</v>
          </cell>
          <cell r="B322" t="str">
            <v>403</v>
          </cell>
          <cell r="C322" t="str">
            <v>O</v>
          </cell>
          <cell r="E322">
            <v>129500</v>
          </cell>
          <cell r="F322" t="str">
            <v>HERMISTON CCCT PLANT</v>
          </cell>
          <cell r="G322" t="str">
            <v>346.00</v>
          </cell>
          <cell r="H322" t="str">
            <v>Misc. Power Plant Equipment</v>
          </cell>
          <cell r="I322">
            <v>497343.1</v>
          </cell>
        </row>
        <row r="323">
          <cell r="A323" t="str">
            <v xml:space="preserve">0; </v>
          </cell>
          <cell r="F323" t="str">
            <v>HERMISTON CCCT PLANT Total</v>
          </cell>
          <cell r="I323">
            <v>169811190.19999999</v>
          </cell>
        </row>
        <row r="324">
          <cell r="A324" t="str">
            <v>34100; 404</v>
          </cell>
          <cell r="B324" t="str">
            <v>404</v>
          </cell>
          <cell r="C324" t="str">
            <v>O</v>
          </cell>
          <cell r="E324">
            <v>225228</v>
          </cell>
          <cell r="F324" t="str">
            <v>LAKESIDE CCCT PLANT</v>
          </cell>
          <cell r="G324" t="str">
            <v>341.00</v>
          </cell>
          <cell r="H324" t="str">
            <v>Structures &amp; Improvements</v>
          </cell>
          <cell r="I324">
            <v>27840392.370000001</v>
          </cell>
        </row>
        <row r="325">
          <cell r="A325" t="str">
            <v>34200; 404</v>
          </cell>
          <cell r="B325" t="str">
            <v>404</v>
          </cell>
          <cell r="C325" t="str">
            <v>O</v>
          </cell>
          <cell r="E325">
            <v>225228</v>
          </cell>
          <cell r="F325" t="str">
            <v>LAKESIDE CCCT PLANT</v>
          </cell>
          <cell r="G325" t="str">
            <v>342.00</v>
          </cell>
          <cell r="H325" t="str">
            <v>Fuel Holders, Prod. &amp; Access.</v>
          </cell>
          <cell r="I325">
            <v>3502124</v>
          </cell>
        </row>
        <row r="326">
          <cell r="A326" t="str">
            <v>34300; 404</v>
          </cell>
          <cell r="B326" t="str">
            <v>404</v>
          </cell>
          <cell r="C326" t="str">
            <v>O</v>
          </cell>
          <cell r="E326">
            <v>225228</v>
          </cell>
          <cell r="F326" t="str">
            <v>LAKESIDE CCCT PLANT</v>
          </cell>
          <cell r="G326" t="str">
            <v>343.00</v>
          </cell>
          <cell r="H326" t="str">
            <v>Prime Movers</v>
          </cell>
          <cell r="I326">
            <v>178617105.44</v>
          </cell>
        </row>
        <row r="327">
          <cell r="A327" t="str">
            <v>34400; 404</v>
          </cell>
          <cell r="B327" t="str">
            <v>404</v>
          </cell>
          <cell r="C327" t="str">
            <v>O</v>
          </cell>
          <cell r="E327">
            <v>225228</v>
          </cell>
          <cell r="F327" t="str">
            <v>LAKESIDE CCCT PLANT</v>
          </cell>
          <cell r="G327" t="str">
            <v>344.00</v>
          </cell>
          <cell r="H327" t="str">
            <v>Generators</v>
          </cell>
          <cell r="I327">
            <v>82025855.989999995</v>
          </cell>
        </row>
        <row r="328">
          <cell r="A328" t="str">
            <v>34500; 404</v>
          </cell>
          <cell r="B328" t="str">
            <v>404</v>
          </cell>
          <cell r="C328" t="str">
            <v>O</v>
          </cell>
          <cell r="E328">
            <v>225228</v>
          </cell>
          <cell r="F328" t="str">
            <v>LAKESIDE CCCT PLANT</v>
          </cell>
          <cell r="G328" t="str">
            <v>345.00</v>
          </cell>
          <cell r="H328" t="str">
            <v>Accessory Electric Equipment</v>
          </cell>
          <cell r="I328">
            <v>44396410.020000003</v>
          </cell>
        </row>
        <row r="329">
          <cell r="A329" t="str">
            <v>34600; 404</v>
          </cell>
          <cell r="B329" t="str">
            <v>404</v>
          </cell>
          <cell r="C329" t="str">
            <v>O</v>
          </cell>
          <cell r="E329">
            <v>225228</v>
          </cell>
          <cell r="F329" t="str">
            <v>LAKESIDE CCCT PLANT</v>
          </cell>
          <cell r="G329" t="str">
            <v>346.00</v>
          </cell>
          <cell r="H329" t="str">
            <v>Misc. Power Plant Equipment</v>
          </cell>
          <cell r="I329">
            <v>3151909.27</v>
          </cell>
        </row>
        <row r="330">
          <cell r="A330" t="str">
            <v xml:space="preserve">0; </v>
          </cell>
          <cell r="F330" t="str">
            <v>LAKESIDE CCCT PLANT Total</v>
          </cell>
          <cell r="I330">
            <v>339533797.08999997</v>
          </cell>
        </row>
        <row r="331">
          <cell r="A331" t="str">
            <v>34100; 501</v>
          </cell>
          <cell r="B331" t="str">
            <v>501</v>
          </cell>
          <cell r="C331" t="str">
            <v>O</v>
          </cell>
          <cell r="E331">
            <v>264267</v>
          </cell>
          <cell r="F331" t="str">
            <v>GADSBY CT PLANT - PEAKING UNITS 4-6</v>
          </cell>
          <cell r="G331" t="str">
            <v>341.00</v>
          </cell>
          <cell r="H331" t="str">
            <v>Structures &amp; Improvements</v>
          </cell>
          <cell r="I331">
            <v>4240304.49</v>
          </cell>
        </row>
        <row r="332">
          <cell r="A332" t="str">
            <v>34200; 501</v>
          </cell>
          <cell r="B332" t="str">
            <v>501</v>
          </cell>
          <cell r="C332" t="str">
            <v>O</v>
          </cell>
          <cell r="E332">
            <v>264267</v>
          </cell>
          <cell r="F332" t="str">
            <v>GADSBY CT PLANT - PEAKING UNITS 4-6</v>
          </cell>
          <cell r="G332" t="str">
            <v>342.00</v>
          </cell>
          <cell r="H332" t="str">
            <v>Fuel Holders, Prod. &amp; Access.</v>
          </cell>
          <cell r="I332">
            <v>2284125.7599999998</v>
          </cell>
        </row>
        <row r="333">
          <cell r="A333" t="str">
            <v>34300; 501</v>
          </cell>
          <cell r="B333" t="str">
            <v>501</v>
          </cell>
          <cell r="C333" t="str">
            <v>O</v>
          </cell>
          <cell r="E333">
            <v>264267</v>
          </cell>
          <cell r="F333" t="str">
            <v>GADSBY CT PLANT - PEAKING UNITS 4-6</v>
          </cell>
          <cell r="G333" t="str">
            <v>343.00</v>
          </cell>
          <cell r="H333" t="str">
            <v>Prime Movers</v>
          </cell>
          <cell r="I333">
            <v>56436132.039999999</v>
          </cell>
        </row>
        <row r="334">
          <cell r="A334" t="str">
            <v>34400; 501</v>
          </cell>
          <cell r="B334" t="str">
            <v>501</v>
          </cell>
          <cell r="C334" t="str">
            <v>O</v>
          </cell>
          <cell r="E334">
            <v>264267</v>
          </cell>
          <cell r="F334" t="str">
            <v>GADSBY CT PLANT - PEAKING UNITS 4-6</v>
          </cell>
          <cell r="G334" t="str">
            <v>344.00</v>
          </cell>
          <cell r="H334" t="str">
            <v>Generators</v>
          </cell>
          <cell r="I334">
            <v>16059493.890000001</v>
          </cell>
        </row>
        <row r="335">
          <cell r="A335" t="str">
            <v>34500; 501</v>
          </cell>
          <cell r="B335" t="str">
            <v>501</v>
          </cell>
          <cell r="C335" t="str">
            <v>O</v>
          </cell>
          <cell r="E335">
            <v>264267</v>
          </cell>
          <cell r="F335" t="str">
            <v>GADSBY CT PLANT - PEAKING UNITS 4-6</v>
          </cell>
          <cell r="G335" t="str">
            <v>345.00</v>
          </cell>
          <cell r="H335" t="str">
            <v>Accessory Electric Equipment</v>
          </cell>
          <cell r="I335">
            <v>2919648.88</v>
          </cell>
        </row>
        <row r="336">
          <cell r="A336" t="str">
            <v xml:space="preserve">0; </v>
          </cell>
          <cell r="F336" t="str">
            <v>GADSBY CT PLANT - PEAKING UNITS 4-6 Total</v>
          </cell>
          <cell r="I336">
            <v>81939705.060000002</v>
          </cell>
        </row>
        <row r="337">
          <cell r="A337" t="str">
            <v>34100; 502</v>
          </cell>
          <cell r="B337" t="str">
            <v>502</v>
          </cell>
          <cell r="C337" t="str">
            <v>O</v>
          </cell>
          <cell r="E337">
            <v>475</v>
          </cell>
          <cell r="F337" t="str">
            <v>LITTLE MOUNTAIN</v>
          </cell>
          <cell r="G337" t="str">
            <v>341.00</v>
          </cell>
          <cell r="H337" t="str">
            <v>Structures &amp; Improvements</v>
          </cell>
          <cell r="I337">
            <v>337027.88</v>
          </cell>
        </row>
        <row r="338">
          <cell r="A338" t="str">
            <v>34300; 502</v>
          </cell>
          <cell r="B338" t="str">
            <v>502</v>
          </cell>
          <cell r="C338" t="str">
            <v>O</v>
          </cell>
          <cell r="E338">
            <v>475</v>
          </cell>
          <cell r="F338" t="str">
            <v>LITTLE MOUNTAIN</v>
          </cell>
          <cell r="G338" t="str">
            <v>343.00</v>
          </cell>
          <cell r="H338" t="str">
            <v>Prime Movers</v>
          </cell>
          <cell r="I338">
            <v>1167092.49</v>
          </cell>
        </row>
        <row r="339">
          <cell r="A339" t="str">
            <v>34500; 502</v>
          </cell>
          <cell r="B339" t="str">
            <v>502</v>
          </cell>
          <cell r="C339" t="str">
            <v>O</v>
          </cell>
          <cell r="E339">
            <v>475</v>
          </cell>
          <cell r="F339" t="str">
            <v>LITTLE MOUNTAIN</v>
          </cell>
          <cell r="G339" t="str">
            <v>345.00</v>
          </cell>
          <cell r="H339" t="str">
            <v>Accessory Electric Equipment</v>
          </cell>
          <cell r="I339">
            <v>215728.34</v>
          </cell>
        </row>
        <row r="340">
          <cell r="A340" t="str">
            <v>34600; 502</v>
          </cell>
          <cell r="B340" t="str">
            <v>502</v>
          </cell>
          <cell r="C340" t="str">
            <v>O</v>
          </cell>
          <cell r="E340">
            <v>475</v>
          </cell>
          <cell r="F340" t="str">
            <v>LITTLE MOUNTAIN</v>
          </cell>
          <cell r="G340" t="str">
            <v>346.00</v>
          </cell>
          <cell r="H340" t="str">
            <v>Misc. Power Plant Equipment</v>
          </cell>
          <cell r="I340">
            <v>11813.11</v>
          </cell>
        </row>
        <row r="341">
          <cell r="A341" t="str">
            <v xml:space="preserve">0; </v>
          </cell>
          <cell r="F341" t="str">
            <v>LITTLE MOUNTAIN Total</v>
          </cell>
          <cell r="I341">
            <v>1731661.8200000003</v>
          </cell>
        </row>
        <row r="342">
          <cell r="A342" t="str">
            <v xml:space="preserve">34100; </v>
          </cell>
          <cell r="C342" t="str">
            <v>O</v>
          </cell>
          <cell r="F342" t="str">
            <v>WIND PLANTS</v>
          </cell>
          <cell r="G342" t="str">
            <v>341.00</v>
          </cell>
          <cell r="H342" t="str">
            <v>Structures &amp; Improvements</v>
          </cell>
          <cell r="I342">
            <v>51432045.659999996</v>
          </cell>
        </row>
        <row r="343">
          <cell r="A343" t="str">
            <v xml:space="preserve">34300; </v>
          </cell>
          <cell r="C343" t="str">
            <v>O</v>
          </cell>
          <cell r="F343" t="str">
            <v>WIND PLANTS</v>
          </cell>
          <cell r="G343" t="str">
            <v>343.00</v>
          </cell>
          <cell r="H343" t="str">
            <v>Prime Movers</v>
          </cell>
          <cell r="I343">
            <v>1778733909.5699997</v>
          </cell>
        </row>
        <row r="344">
          <cell r="A344" t="str">
            <v xml:space="preserve">34400; </v>
          </cell>
          <cell r="C344" t="str">
            <v>O</v>
          </cell>
          <cell r="F344" t="str">
            <v>WIND PLANTS</v>
          </cell>
          <cell r="G344" t="str">
            <v>344.00</v>
          </cell>
          <cell r="H344" t="str">
            <v>Generators</v>
          </cell>
          <cell r="I344">
            <v>53585152.979999989</v>
          </cell>
        </row>
        <row r="345">
          <cell r="A345" t="str">
            <v xml:space="preserve">34500; </v>
          </cell>
          <cell r="C345" t="str">
            <v>O</v>
          </cell>
          <cell r="F345" t="str">
            <v>WIND PLANTS</v>
          </cell>
          <cell r="G345" t="str">
            <v>345.00</v>
          </cell>
          <cell r="H345" t="str">
            <v>Accessory Electric Equipment</v>
          </cell>
          <cell r="I345">
            <v>110961500.02</v>
          </cell>
        </row>
        <row r="346">
          <cell r="A346" t="str">
            <v xml:space="preserve">34600; </v>
          </cell>
          <cell r="C346" t="str">
            <v>O</v>
          </cell>
          <cell r="F346" t="str">
            <v>WIND PLANTS</v>
          </cell>
          <cell r="G346" t="str">
            <v>346.00</v>
          </cell>
          <cell r="H346" t="str">
            <v>Misc. Power Plant Equipment</v>
          </cell>
          <cell r="I346">
            <v>2526224.19</v>
          </cell>
        </row>
        <row r="347">
          <cell r="A347" t="str">
            <v xml:space="preserve">0; </v>
          </cell>
          <cell r="F347" t="str">
            <v>WIND PLANTS Total</v>
          </cell>
          <cell r="I347">
            <v>1997238832.4199998</v>
          </cell>
        </row>
        <row r="348">
          <cell r="A348" t="str">
            <v>34400; 801</v>
          </cell>
          <cell r="B348" t="str">
            <v>801</v>
          </cell>
          <cell r="C348" t="str">
            <v>O</v>
          </cell>
          <cell r="E348">
            <v>235</v>
          </cell>
          <cell r="F348" t="str">
            <v>EAST SIDE MOBILE GENERATION EQUIP</v>
          </cell>
          <cell r="G348" t="str">
            <v>344.00</v>
          </cell>
          <cell r="H348" t="str">
            <v>Generators</v>
          </cell>
          <cell r="I348">
            <v>839680.12</v>
          </cell>
        </row>
        <row r="349">
          <cell r="A349" t="str">
            <v xml:space="preserve">0; </v>
          </cell>
          <cell r="F349" t="str">
            <v>EAST SIDE MOBILE GENERATION EQUIP Total</v>
          </cell>
          <cell r="I349">
            <v>839680.12</v>
          </cell>
        </row>
        <row r="350">
          <cell r="A350" t="str">
            <v>34400; 802</v>
          </cell>
          <cell r="B350" t="str">
            <v>802</v>
          </cell>
          <cell r="C350" t="str">
            <v>O</v>
          </cell>
          <cell r="E350">
            <v>122350</v>
          </cell>
          <cell r="F350" t="str">
            <v>WEST SIDE MOBILE GENERATION EQUIP</v>
          </cell>
          <cell r="G350" t="str">
            <v>344.00</v>
          </cell>
          <cell r="H350" t="str">
            <v>Generators</v>
          </cell>
          <cell r="I350">
            <v>849226.01</v>
          </cell>
        </row>
        <row r="351">
          <cell r="A351" t="str">
            <v xml:space="preserve">0; </v>
          </cell>
          <cell r="F351" t="str">
            <v>WEST SIDE MOBILE GENERATION EQUIP Total</v>
          </cell>
          <cell r="I351">
            <v>849226.01</v>
          </cell>
        </row>
        <row r="352">
          <cell r="A352" t="str">
            <v>34400; 702</v>
          </cell>
          <cell r="B352" t="str">
            <v>702</v>
          </cell>
          <cell r="C352" t="str">
            <v>O</v>
          </cell>
          <cell r="E352">
            <v>15058</v>
          </cell>
          <cell r="F352" t="str">
            <v>Solar Generation - Utah</v>
          </cell>
          <cell r="G352" t="str">
            <v>344.00</v>
          </cell>
          <cell r="H352" t="str">
            <v>Generators</v>
          </cell>
          <cell r="I352">
            <v>36389.01</v>
          </cell>
        </row>
        <row r="353">
          <cell r="A353" t="str">
            <v xml:space="preserve">0; </v>
          </cell>
          <cell r="F353" t="str">
            <v>Solar Generation - Utah Total</v>
          </cell>
          <cell r="I353">
            <v>36389.01</v>
          </cell>
        </row>
        <row r="354">
          <cell r="A354" t="str">
            <v>34400; 704</v>
          </cell>
          <cell r="B354" t="str">
            <v>704</v>
          </cell>
          <cell r="C354" t="str">
            <v>O</v>
          </cell>
          <cell r="E354">
            <v>119850</v>
          </cell>
          <cell r="F354" t="str">
            <v>Solar Generation - Oregon</v>
          </cell>
          <cell r="G354" t="str">
            <v>344.00</v>
          </cell>
          <cell r="H354" t="str">
            <v>Generators</v>
          </cell>
          <cell r="I354">
            <v>56321.97</v>
          </cell>
        </row>
        <row r="355">
          <cell r="A355" t="str">
            <v xml:space="preserve">0; </v>
          </cell>
          <cell r="F355" t="str">
            <v>Solar Generation - Oregon Total</v>
          </cell>
          <cell r="I355">
            <v>56321.97</v>
          </cell>
        </row>
        <row r="356">
          <cell r="A356" t="str">
            <v>34400; 703</v>
          </cell>
          <cell r="B356" t="str">
            <v>703</v>
          </cell>
          <cell r="C356" t="str">
            <v>O</v>
          </cell>
          <cell r="E356">
            <v>525000</v>
          </cell>
          <cell r="F356" t="str">
            <v>Solar Generation - Wyoming</v>
          </cell>
          <cell r="G356" t="str">
            <v>344.00</v>
          </cell>
          <cell r="H356" t="str">
            <v>Generators</v>
          </cell>
          <cell r="I356">
            <v>55086.78</v>
          </cell>
        </row>
        <row r="357">
          <cell r="A357" t="str">
            <v xml:space="preserve">0; </v>
          </cell>
          <cell r="F357" t="str">
            <v>Solar Generation - Wyoming Total</v>
          </cell>
          <cell r="I357">
            <v>55086.78</v>
          </cell>
        </row>
        <row r="358">
          <cell r="A358" t="str">
            <v>34400; 701</v>
          </cell>
          <cell r="B358" t="str">
            <v>701</v>
          </cell>
          <cell r="C358" t="str">
            <v>O</v>
          </cell>
          <cell r="E358">
            <v>502001</v>
          </cell>
          <cell r="F358" t="str">
            <v>Solar Generation - Atlantic City</v>
          </cell>
          <cell r="G358" t="str">
            <v>344.00</v>
          </cell>
          <cell r="H358" t="str">
            <v>Generators</v>
          </cell>
          <cell r="I358">
            <v>5545.93</v>
          </cell>
        </row>
        <row r="359">
          <cell r="A359" t="str">
            <v xml:space="preserve">0; </v>
          </cell>
          <cell r="F359" t="str">
            <v>Solar Generation - Atlantic City Total</v>
          </cell>
          <cell r="I359">
            <v>5545.93</v>
          </cell>
        </row>
        <row r="360">
          <cell r="A360" t="str">
            <v>34030; 402</v>
          </cell>
          <cell r="B360" t="str">
            <v>402</v>
          </cell>
          <cell r="C360" t="str">
            <v>O</v>
          </cell>
          <cell r="E360">
            <v>310318</v>
          </cell>
          <cell r="F360" t="str">
            <v>Water Rights</v>
          </cell>
          <cell r="G360" t="str">
            <v>340.30</v>
          </cell>
          <cell r="H360" t="str">
            <v>CURRANT CREEK CCCT PLANT</v>
          </cell>
          <cell r="I360">
            <v>2891146.49</v>
          </cell>
        </row>
        <row r="361">
          <cell r="A361" t="str">
            <v>34030; 404</v>
          </cell>
          <cell r="B361" t="str">
            <v>404</v>
          </cell>
          <cell r="C361" t="str">
            <v>O</v>
          </cell>
          <cell r="E361">
            <v>225228</v>
          </cell>
          <cell r="F361" t="str">
            <v>Water Rights</v>
          </cell>
          <cell r="G361" t="str">
            <v>340.30</v>
          </cell>
          <cell r="H361" t="str">
            <v>LAKESIDE CCCT PLANT</v>
          </cell>
          <cell r="I361">
            <v>14529040</v>
          </cell>
        </row>
        <row r="362">
          <cell r="A362" t="str">
            <v xml:space="preserve">0; </v>
          </cell>
          <cell r="F362" t="str">
            <v>Water Rights Total</v>
          </cell>
          <cell r="I362">
            <v>17420186.490000002</v>
          </cell>
        </row>
        <row r="363">
          <cell r="A363" t="str">
            <v xml:space="preserve">0; </v>
          </cell>
          <cell r="C363" t="str">
            <v>O Total</v>
          </cell>
          <cell r="I363">
            <v>3303331091.5299997</v>
          </cell>
        </row>
        <row r="364">
          <cell r="A364" t="str">
            <v>35020; Transmission</v>
          </cell>
          <cell r="B364" t="str">
            <v>Transmission</v>
          </cell>
          <cell r="C364" t="str">
            <v>T</v>
          </cell>
          <cell r="D364">
            <v>555</v>
          </cell>
          <cell r="F364" t="str">
            <v>TRANSMISSION PLANT</v>
          </cell>
          <cell r="G364" t="str">
            <v>350.20</v>
          </cell>
          <cell r="H364" t="str">
            <v>Land Rights</v>
          </cell>
          <cell r="I364">
            <v>139234363.72999999</v>
          </cell>
        </row>
        <row r="365">
          <cell r="A365" t="str">
            <v>35200; Transmission</v>
          </cell>
          <cell r="B365" t="str">
            <v>Transmission</v>
          </cell>
          <cell r="C365" t="str">
            <v>T</v>
          </cell>
          <cell r="D365">
            <v>555</v>
          </cell>
          <cell r="F365" t="str">
            <v>TRANSMISSION PLANT</v>
          </cell>
          <cell r="G365" t="str">
            <v>352.00</v>
          </cell>
          <cell r="H365" t="str">
            <v>Structures &amp; Improvements</v>
          </cell>
          <cell r="I365">
            <v>147332555.11000001</v>
          </cell>
        </row>
        <row r="366">
          <cell r="A366" t="str">
            <v>35300; Transmission</v>
          </cell>
          <cell r="B366" t="str">
            <v>Transmission</v>
          </cell>
          <cell r="C366" t="str">
            <v>T</v>
          </cell>
          <cell r="D366">
            <v>555</v>
          </cell>
          <cell r="F366" t="str">
            <v>TRANSMISSION PLANT</v>
          </cell>
          <cell r="G366" t="str">
            <v>353.00</v>
          </cell>
          <cell r="H366" t="str">
            <v>Station Equipment</v>
          </cell>
          <cell r="I366">
            <v>1595552604.68999</v>
          </cell>
        </row>
        <row r="367">
          <cell r="A367" t="str">
            <v>35370; Transmission</v>
          </cell>
          <cell r="B367" t="str">
            <v>Transmission</v>
          </cell>
          <cell r="C367" t="str">
            <v>T</v>
          </cell>
          <cell r="D367">
            <v>555</v>
          </cell>
          <cell r="F367" t="str">
            <v>TRANSMISSION PLANT</v>
          </cell>
          <cell r="G367" t="str">
            <v>353.70</v>
          </cell>
          <cell r="H367" t="str">
            <v>Supervisory Equipment</v>
          </cell>
          <cell r="I367">
            <v>17713612.149999999</v>
          </cell>
        </row>
        <row r="368">
          <cell r="A368" t="str">
            <v>35400; Transmission</v>
          </cell>
          <cell r="B368" t="str">
            <v>Transmission</v>
          </cell>
          <cell r="C368" t="str">
            <v>T</v>
          </cell>
          <cell r="D368">
            <v>555</v>
          </cell>
          <cell r="F368" t="str">
            <v>TRANSMISSION PLANT</v>
          </cell>
          <cell r="G368" t="str">
            <v>354.00</v>
          </cell>
          <cell r="H368" t="str">
            <v>Towers &amp; Fixtures</v>
          </cell>
          <cell r="I368">
            <v>984782938.79999995</v>
          </cell>
        </row>
        <row r="369">
          <cell r="A369" t="str">
            <v>35500; Transmission</v>
          </cell>
          <cell r="B369" t="str">
            <v>Transmission</v>
          </cell>
          <cell r="C369" t="str">
            <v>T</v>
          </cell>
          <cell r="D369">
            <v>555</v>
          </cell>
          <cell r="F369" t="str">
            <v>TRANSMISSION PLANT</v>
          </cell>
          <cell r="G369" t="str">
            <v>355.00</v>
          </cell>
          <cell r="H369" t="str">
            <v>Poles &amp; Fixtures</v>
          </cell>
          <cell r="I369">
            <v>646422318.11000097</v>
          </cell>
        </row>
        <row r="370">
          <cell r="A370" t="str">
            <v>35600; Transmission</v>
          </cell>
          <cell r="B370" t="str">
            <v>Transmission</v>
          </cell>
          <cell r="C370" t="str">
            <v>T</v>
          </cell>
          <cell r="D370">
            <v>555</v>
          </cell>
          <cell r="F370" t="str">
            <v>TRANSMISSION PLANT</v>
          </cell>
          <cell r="G370" t="str">
            <v>356.00</v>
          </cell>
          <cell r="H370" t="str">
            <v>OH Conductors &amp; Devices</v>
          </cell>
          <cell r="I370">
            <v>896688169.50000095</v>
          </cell>
        </row>
        <row r="371">
          <cell r="A371" t="str">
            <v>35700; Transmission</v>
          </cell>
          <cell r="B371" t="str">
            <v>Transmission</v>
          </cell>
          <cell r="C371" t="str">
            <v>T</v>
          </cell>
          <cell r="D371">
            <v>555</v>
          </cell>
          <cell r="F371" t="str">
            <v>TRANSMISSION PLANT</v>
          </cell>
          <cell r="G371" t="str">
            <v>357.00</v>
          </cell>
          <cell r="H371" t="str">
            <v>UG Conduit</v>
          </cell>
          <cell r="I371">
            <v>3259618.43</v>
          </cell>
        </row>
        <row r="372">
          <cell r="A372" t="str">
            <v>35800; Transmission</v>
          </cell>
          <cell r="B372" t="str">
            <v>Transmission</v>
          </cell>
          <cell r="C372" t="str">
            <v>T</v>
          </cell>
          <cell r="D372">
            <v>555</v>
          </cell>
          <cell r="F372" t="str">
            <v>TRANSMISSION PLANT</v>
          </cell>
          <cell r="G372" t="str">
            <v>358.00</v>
          </cell>
          <cell r="H372" t="str">
            <v>UG Conductors &amp; Devices</v>
          </cell>
          <cell r="I372">
            <v>7475094.7999999998</v>
          </cell>
        </row>
        <row r="373">
          <cell r="A373" t="str">
            <v>35900; Transmission</v>
          </cell>
          <cell r="B373" t="str">
            <v>Transmission</v>
          </cell>
          <cell r="C373" t="str">
            <v>T</v>
          </cell>
          <cell r="D373">
            <v>555</v>
          </cell>
          <cell r="F373" t="str">
            <v>TRANSMISSION PLANT</v>
          </cell>
          <cell r="G373" t="str">
            <v>359.00</v>
          </cell>
          <cell r="H373" t="str">
            <v>Roads &amp; Trails</v>
          </cell>
          <cell r="I373">
            <v>11586681.32</v>
          </cell>
        </row>
        <row r="374">
          <cell r="A374" t="str">
            <v xml:space="preserve">0; </v>
          </cell>
          <cell r="F374" t="str">
            <v>TRANSMISSION PLANT Total</v>
          </cell>
          <cell r="I374">
            <v>4450047956.6399927</v>
          </cell>
        </row>
        <row r="375">
          <cell r="A375" t="str">
            <v xml:space="preserve">0; </v>
          </cell>
          <cell r="C375" t="str">
            <v>T Total</v>
          </cell>
          <cell r="I375">
            <v>4450047956.6399927</v>
          </cell>
        </row>
        <row r="376">
          <cell r="A376" t="str">
            <v>36020; Oregon</v>
          </cell>
          <cell r="B376" t="str">
            <v>Oregon</v>
          </cell>
          <cell r="C376" t="str">
            <v>D</v>
          </cell>
          <cell r="D376">
            <v>100</v>
          </cell>
          <cell r="F376" t="str">
            <v>DISTRIBUTION PLANT (OREGON)</v>
          </cell>
          <cell r="G376" t="str">
            <v>360.20</v>
          </cell>
          <cell r="H376" t="str">
            <v>Land Rights</v>
          </cell>
          <cell r="I376">
            <v>4298476.58</v>
          </cell>
        </row>
        <row r="377">
          <cell r="A377" t="str">
            <v>36100; Oregon</v>
          </cell>
          <cell r="B377" t="str">
            <v>Oregon</v>
          </cell>
          <cell r="C377" t="str">
            <v>D</v>
          </cell>
          <cell r="D377">
            <v>100</v>
          </cell>
          <cell r="F377" t="str">
            <v>DISTRIBUTION PLANT (OREGON)</v>
          </cell>
          <cell r="G377" t="str">
            <v>361.00</v>
          </cell>
          <cell r="H377" t="str">
            <v>Structures &amp; Improvements</v>
          </cell>
          <cell r="I377">
            <v>20889104.379999999</v>
          </cell>
        </row>
        <row r="378">
          <cell r="A378" t="str">
            <v>36200; Oregon</v>
          </cell>
          <cell r="B378" t="str">
            <v>Oregon</v>
          </cell>
          <cell r="C378" t="str">
            <v>D</v>
          </cell>
          <cell r="D378">
            <v>100</v>
          </cell>
          <cell r="F378" t="str">
            <v>DISTRIBUTION PLANT (OREGON)</v>
          </cell>
          <cell r="G378" t="str">
            <v>362.00</v>
          </cell>
          <cell r="H378" t="str">
            <v>Station Equipment</v>
          </cell>
          <cell r="I378">
            <v>207126368.09</v>
          </cell>
        </row>
        <row r="379">
          <cell r="A379" t="str">
            <v>36270; Oregon</v>
          </cell>
          <cell r="B379" t="str">
            <v>Oregon</v>
          </cell>
          <cell r="C379" t="str">
            <v>D</v>
          </cell>
          <cell r="D379">
            <v>100</v>
          </cell>
          <cell r="F379" t="str">
            <v>DISTRIBUTION PLANT (OREGON)</v>
          </cell>
          <cell r="G379" t="str">
            <v>362.70</v>
          </cell>
          <cell r="H379" t="str">
            <v>Supervisory &amp; Alarm Equipment</v>
          </cell>
          <cell r="I379">
            <v>3105264.88</v>
          </cell>
        </row>
        <row r="380">
          <cell r="A380" t="str">
            <v>36400; Oregon</v>
          </cell>
          <cell r="B380" t="str">
            <v>Oregon</v>
          </cell>
          <cell r="C380" t="str">
            <v>D</v>
          </cell>
          <cell r="D380">
            <v>100</v>
          </cell>
          <cell r="F380" t="str">
            <v>DISTRIBUTION PLANT (OREGON)</v>
          </cell>
          <cell r="G380" t="str">
            <v>364.00</v>
          </cell>
          <cell r="H380" t="str">
            <v>Poles, Towers &amp; Fixtures</v>
          </cell>
          <cell r="I380">
            <v>329864981.76999998</v>
          </cell>
        </row>
        <row r="381">
          <cell r="A381" t="str">
            <v>36500; Oregon</v>
          </cell>
          <cell r="B381" t="str">
            <v>Oregon</v>
          </cell>
          <cell r="C381" t="str">
            <v>D</v>
          </cell>
          <cell r="D381">
            <v>100</v>
          </cell>
          <cell r="F381" t="str">
            <v>DISTRIBUTION PLANT (OREGON)</v>
          </cell>
          <cell r="G381" t="str">
            <v>365.00</v>
          </cell>
          <cell r="H381" t="str">
            <v>OH Conductors &amp; Devices</v>
          </cell>
          <cell r="I381">
            <v>234791947.74000001</v>
          </cell>
        </row>
        <row r="382">
          <cell r="A382" t="str">
            <v>36600; Oregon</v>
          </cell>
          <cell r="B382" t="str">
            <v>Oregon</v>
          </cell>
          <cell r="C382" t="str">
            <v>D</v>
          </cell>
          <cell r="D382">
            <v>100</v>
          </cell>
          <cell r="F382" t="str">
            <v>DISTRIBUTION PLANT (OREGON)</v>
          </cell>
          <cell r="G382" t="str">
            <v>366.00</v>
          </cell>
          <cell r="H382" t="str">
            <v>UG Conduit</v>
          </cell>
          <cell r="I382">
            <v>84576613.029999897</v>
          </cell>
        </row>
        <row r="383">
          <cell r="A383" t="str">
            <v>36700; Oregon</v>
          </cell>
          <cell r="B383" t="str">
            <v>Oregon</v>
          </cell>
          <cell r="C383" t="str">
            <v>D</v>
          </cell>
          <cell r="D383">
            <v>100</v>
          </cell>
          <cell r="F383" t="str">
            <v>DISTRIBUTION PLANT (OREGON)</v>
          </cell>
          <cell r="G383" t="str">
            <v>367.00</v>
          </cell>
          <cell r="H383" t="str">
            <v>UG Conductors &amp; Devices</v>
          </cell>
          <cell r="I383">
            <v>157816848.24000001</v>
          </cell>
        </row>
        <row r="384">
          <cell r="A384" t="str">
            <v>36800; Oregon</v>
          </cell>
          <cell r="B384" t="str">
            <v>Oregon</v>
          </cell>
          <cell r="C384" t="str">
            <v>D</v>
          </cell>
          <cell r="D384">
            <v>100</v>
          </cell>
          <cell r="F384" t="str">
            <v>DISTRIBUTION PLANT (OREGON)</v>
          </cell>
          <cell r="G384" t="str">
            <v>368.00</v>
          </cell>
          <cell r="H384" t="str">
            <v>Line Transformers</v>
          </cell>
          <cell r="I384">
            <v>394583572.02999902</v>
          </cell>
        </row>
        <row r="385">
          <cell r="A385" t="str">
            <v>36910; Oregon</v>
          </cell>
          <cell r="B385" t="str">
            <v>Oregon</v>
          </cell>
          <cell r="C385" t="str">
            <v>D</v>
          </cell>
          <cell r="D385">
            <v>100</v>
          </cell>
          <cell r="F385" t="str">
            <v>DISTRIBUTION PLANT (OREGON)</v>
          </cell>
          <cell r="G385" t="str">
            <v>369.10</v>
          </cell>
          <cell r="H385" t="str">
            <v>Overhead Services</v>
          </cell>
          <cell r="I385">
            <v>74710338.719999999</v>
          </cell>
        </row>
        <row r="386">
          <cell r="A386" t="str">
            <v>36920; Oregon</v>
          </cell>
          <cell r="B386" t="str">
            <v>Oregon</v>
          </cell>
          <cell r="C386" t="str">
            <v>D</v>
          </cell>
          <cell r="D386">
            <v>100</v>
          </cell>
          <cell r="F386" t="str">
            <v>DISTRIBUTION PLANT (OREGON)</v>
          </cell>
          <cell r="G386" t="str">
            <v>369.20</v>
          </cell>
          <cell r="H386" t="str">
            <v>Underground Services</v>
          </cell>
          <cell r="I386">
            <v>150766692.16999999</v>
          </cell>
        </row>
        <row r="387">
          <cell r="A387" t="str">
            <v>37000; Oregon</v>
          </cell>
          <cell r="B387" t="str">
            <v>Oregon</v>
          </cell>
          <cell r="C387" t="str">
            <v>D</v>
          </cell>
          <cell r="D387">
            <v>100</v>
          </cell>
          <cell r="F387" t="str">
            <v>DISTRIBUTION PLANT (OREGON)</v>
          </cell>
          <cell r="G387" t="str">
            <v>370.00</v>
          </cell>
          <cell r="H387" t="str">
            <v>Meters</v>
          </cell>
          <cell r="I387">
            <v>59656267.950000003</v>
          </cell>
        </row>
        <row r="388">
          <cell r="A388" t="str">
            <v>37100; Oregon</v>
          </cell>
          <cell r="B388" t="str">
            <v>Oregon</v>
          </cell>
          <cell r="C388" t="str">
            <v>D</v>
          </cell>
          <cell r="D388">
            <v>100</v>
          </cell>
          <cell r="F388" t="str">
            <v>DISTRIBUTION PLANT (OREGON)</v>
          </cell>
          <cell r="G388" t="str">
            <v>371.00</v>
          </cell>
          <cell r="H388" t="str">
            <v>I.O.C.P.</v>
          </cell>
          <cell r="I388">
            <v>2475610.15</v>
          </cell>
        </row>
        <row r="389">
          <cell r="A389" t="str">
            <v>37300; Oregon</v>
          </cell>
          <cell r="B389" t="str">
            <v>Oregon</v>
          </cell>
          <cell r="C389" t="str">
            <v>D</v>
          </cell>
          <cell r="D389">
            <v>100</v>
          </cell>
          <cell r="F389" t="str">
            <v>DISTRIBUTION PLANT (OREGON)</v>
          </cell>
          <cell r="G389" t="str">
            <v>373.00</v>
          </cell>
          <cell r="H389" t="str">
            <v>Street Lighting &amp; Signal Systems</v>
          </cell>
          <cell r="I389">
            <v>22114089.9099999</v>
          </cell>
        </row>
        <row r="390">
          <cell r="A390" t="str">
            <v xml:space="preserve">0; </v>
          </cell>
          <cell r="F390" t="str">
            <v>DISTRIBUTION PLANT (OREGON) Total</v>
          </cell>
          <cell r="I390">
            <v>1746776175.6399989</v>
          </cell>
        </row>
        <row r="391">
          <cell r="A391" t="str">
            <v>36020; Washington</v>
          </cell>
          <cell r="B391" t="str">
            <v>Washington</v>
          </cell>
          <cell r="C391" t="str">
            <v>D</v>
          </cell>
          <cell r="D391">
            <v>200</v>
          </cell>
          <cell r="F391" t="str">
            <v>DISTRIBUTION PLANT (WASHINGTON)</v>
          </cell>
          <cell r="G391" t="str">
            <v>360.20</v>
          </cell>
          <cell r="H391" t="str">
            <v>Land Rights</v>
          </cell>
          <cell r="I391">
            <v>247443.24</v>
          </cell>
        </row>
        <row r="392">
          <cell r="A392" t="str">
            <v>36100; Washington</v>
          </cell>
          <cell r="B392" t="str">
            <v>Washington</v>
          </cell>
          <cell r="C392" t="str">
            <v>D</v>
          </cell>
          <cell r="D392">
            <v>200</v>
          </cell>
          <cell r="F392" t="str">
            <v>DISTRIBUTION PLANT (WASHINGTON)</v>
          </cell>
          <cell r="G392" t="str">
            <v>361.00</v>
          </cell>
          <cell r="H392" t="str">
            <v>Structures &amp; Improvements</v>
          </cell>
          <cell r="I392">
            <v>2293943.6800000002</v>
          </cell>
        </row>
        <row r="393">
          <cell r="A393" t="str">
            <v>36200; Washington</v>
          </cell>
          <cell r="B393" t="str">
            <v>Washington</v>
          </cell>
          <cell r="C393" t="str">
            <v>D</v>
          </cell>
          <cell r="D393">
            <v>200</v>
          </cell>
          <cell r="F393" t="str">
            <v>DISTRIBUTION PLANT (WASHINGTON)</v>
          </cell>
          <cell r="G393" t="str">
            <v>362.00</v>
          </cell>
          <cell r="H393" t="str">
            <v>Station Equipment</v>
          </cell>
          <cell r="I393">
            <v>46674851.740000002</v>
          </cell>
        </row>
        <row r="394">
          <cell r="A394" t="str">
            <v>36270; Washington</v>
          </cell>
          <cell r="B394" t="str">
            <v>Washington</v>
          </cell>
          <cell r="C394" t="str">
            <v>D</v>
          </cell>
          <cell r="D394">
            <v>200</v>
          </cell>
          <cell r="F394" t="str">
            <v>DISTRIBUTION PLANT (WASHINGTON)</v>
          </cell>
          <cell r="G394" t="str">
            <v>362.70</v>
          </cell>
          <cell r="H394" t="str">
            <v>Supervisory &amp; Alarm Equipment</v>
          </cell>
          <cell r="I394">
            <v>919385.82</v>
          </cell>
        </row>
        <row r="395">
          <cell r="A395" t="str">
            <v>36400; Washington</v>
          </cell>
          <cell r="B395" t="str">
            <v>Washington</v>
          </cell>
          <cell r="C395" t="str">
            <v>D</v>
          </cell>
          <cell r="D395">
            <v>200</v>
          </cell>
          <cell r="F395" t="str">
            <v>DISTRIBUTION PLANT (WASHINGTON)</v>
          </cell>
          <cell r="G395" t="str">
            <v>364.00</v>
          </cell>
          <cell r="H395" t="str">
            <v>Poles, Towers &amp; Fixtures</v>
          </cell>
          <cell r="I395">
            <v>91889277.590000004</v>
          </cell>
        </row>
        <row r="396">
          <cell r="A396" t="str">
            <v>36500; Washington</v>
          </cell>
          <cell r="B396" t="str">
            <v>Washington</v>
          </cell>
          <cell r="C396" t="str">
            <v>D</v>
          </cell>
          <cell r="D396">
            <v>200</v>
          </cell>
          <cell r="F396" t="str">
            <v>DISTRIBUTION PLANT (WASHINGTON)</v>
          </cell>
          <cell r="G396" t="str">
            <v>365.00</v>
          </cell>
          <cell r="H396" t="str">
            <v>OH Conductors &amp; Devices</v>
          </cell>
          <cell r="I396">
            <v>58112821.68</v>
          </cell>
        </row>
        <row r="397">
          <cell r="A397" t="str">
            <v>36600; Washington</v>
          </cell>
          <cell r="B397" t="str">
            <v>Washington</v>
          </cell>
          <cell r="C397" t="str">
            <v>D</v>
          </cell>
          <cell r="D397">
            <v>200</v>
          </cell>
          <cell r="F397" t="str">
            <v>DISTRIBUTION PLANT (WASHINGTON)</v>
          </cell>
          <cell r="G397" t="str">
            <v>366.00</v>
          </cell>
          <cell r="H397" t="str">
            <v>UG Conduit</v>
          </cell>
          <cell r="I397">
            <v>16128475.470000001</v>
          </cell>
        </row>
        <row r="398">
          <cell r="A398" t="str">
            <v>36700; Washington</v>
          </cell>
          <cell r="B398" t="str">
            <v>Washington</v>
          </cell>
          <cell r="C398" t="str">
            <v>D</v>
          </cell>
          <cell r="D398">
            <v>200</v>
          </cell>
          <cell r="F398" t="str">
            <v>DISTRIBUTION PLANT (WASHINGTON)</v>
          </cell>
          <cell r="G398" t="str">
            <v>367.00</v>
          </cell>
          <cell r="H398" t="str">
            <v>UG Conductors &amp; Devices</v>
          </cell>
          <cell r="I398">
            <v>22087000.699999999</v>
          </cell>
        </row>
        <row r="399">
          <cell r="A399" t="str">
            <v>36800; Washington</v>
          </cell>
          <cell r="B399" t="str">
            <v>Washington</v>
          </cell>
          <cell r="C399" t="str">
            <v>D</v>
          </cell>
          <cell r="D399">
            <v>200</v>
          </cell>
          <cell r="F399" t="str">
            <v>DISTRIBUTION PLANT (WASHINGTON)</v>
          </cell>
          <cell r="G399" t="str">
            <v>368.00</v>
          </cell>
          <cell r="H399" t="str">
            <v>Line Transformers</v>
          </cell>
          <cell r="I399">
            <v>98665673.599999905</v>
          </cell>
        </row>
        <row r="400">
          <cell r="A400" t="str">
            <v>36910; Washington</v>
          </cell>
          <cell r="B400" t="str">
            <v>Washington</v>
          </cell>
          <cell r="C400" t="str">
            <v>D</v>
          </cell>
          <cell r="D400">
            <v>200</v>
          </cell>
          <cell r="F400" t="str">
            <v>DISTRIBUTION PLANT (WASHINGTON)</v>
          </cell>
          <cell r="G400" t="str">
            <v>369.10</v>
          </cell>
          <cell r="H400" t="str">
            <v>Overhead Services</v>
          </cell>
          <cell r="I400">
            <v>18678214.690000001</v>
          </cell>
        </row>
        <row r="401">
          <cell r="A401" t="str">
            <v>36920; Washington</v>
          </cell>
          <cell r="B401" t="str">
            <v>Washington</v>
          </cell>
          <cell r="C401" t="str">
            <v>D</v>
          </cell>
          <cell r="D401">
            <v>200</v>
          </cell>
          <cell r="F401" t="str">
            <v>DISTRIBUTION PLANT (WASHINGTON)</v>
          </cell>
          <cell r="G401" t="str">
            <v>369.20</v>
          </cell>
          <cell r="H401" t="str">
            <v>Underground Services</v>
          </cell>
          <cell r="I401">
            <v>32674705.210000001</v>
          </cell>
        </row>
        <row r="402">
          <cell r="A402" t="str">
            <v>37000; Washington</v>
          </cell>
          <cell r="B402" t="str">
            <v>Washington</v>
          </cell>
          <cell r="C402" t="str">
            <v>D</v>
          </cell>
          <cell r="D402">
            <v>200</v>
          </cell>
          <cell r="F402" t="str">
            <v>DISTRIBUTION PLANT (WASHINGTON)</v>
          </cell>
          <cell r="G402" t="str">
            <v>370.00</v>
          </cell>
          <cell r="H402" t="str">
            <v>Meters</v>
          </cell>
          <cell r="I402">
            <v>11342266.380000001</v>
          </cell>
        </row>
        <row r="403">
          <cell r="A403" t="str">
            <v>37100; Washington</v>
          </cell>
          <cell r="B403" t="str">
            <v>Washington</v>
          </cell>
          <cell r="C403" t="str">
            <v>D</v>
          </cell>
          <cell r="D403">
            <v>200</v>
          </cell>
          <cell r="F403" t="str">
            <v>DISTRIBUTION PLANT (WASHINGTON)</v>
          </cell>
          <cell r="G403" t="str">
            <v>371.00</v>
          </cell>
          <cell r="H403" t="str">
            <v>I.O.C.P.</v>
          </cell>
          <cell r="I403">
            <v>521367.77</v>
          </cell>
        </row>
        <row r="404">
          <cell r="A404" t="str">
            <v>37300; Washington</v>
          </cell>
          <cell r="B404" t="str">
            <v>Washington</v>
          </cell>
          <cell r="C404" t="str">
            <v>D</v>
          </cell>
          <cell r="D404">
            <v>200</v>
          </cell>
          <cell r="F404" t="str">
            <v>DISTRIBUTION PLANT (WASHINGTON)</v>
          </cell>
          <cell r="G404" t="str">
            <v>373.00</v>
          </cell>
          <cell r="H404" t="str">
            <v>Street Lighting &amp; Signal Systems</v>
          </cell>
          <cell r="I404">
            <v>3992505.5</v>
          </cell>
        </row>
        <row r="405">
          <cell r="A405" t="str">
            <v xml:space="preserve">0; </v>
          </cell>
          <cell r="F405" t="str">
            <v>DISTRIBUTION PLANT (WASHINGTON) Total</v>
          </cell>
          <cell r="I405">
            <v>404227933.06999981</v>
          </cell>
        </row>
        <row r="406">
          <cell r="A406" t="str">
            <v>36020; Wyoming</v>
          </cell>
          <cell r="B406" t="str">
            <v>Wyoming</v>
          </cell>
          <cell r="C406" t="str">
            <v>D</v>
          </cell>
          <cell r="D406">
            <v>500</v>
          </cell>
          <cell r="F406" t="str">
            <v>DISTRIBUTION PLANT (WYOMING)</v>
          </cell>
          <cell r="G406" t="str">
            <v>360.20</v>
          </cell>
          <cell r="H406" t="str">
            <v>Land Rights</v>
          </cell>
          <cell r="I406">
            <v>4393309.88</v>
          </cell>
        </row>
        <row r="407">
          <cell r="A407" t="str">
            <v>36100; Wyoming</v>
          </cell>
          <cell r="B407" t="str">
            <v>Wyoming</v>
          </cell>
          <cell r="C407" t="str">
            <v>D</v>
          </cell>
          <cell r="D407">
            <v>500</v>
          </cell>
          <cell r="F407" t="str">
            <v>DISTRIBUTION PLANT (WYOMING)</v>
          </cell>
          <cell r="G407" t="str">
            <v>361.00</v>
          </cell>
          <cell r="H407" t="str">
            <v>Structures &amp; Improvements</v>
          </cell>
          <cell r="I407">
            <v>9446272.8200000003</v>
          </cell>
        </row>
        <row r="408">
          <cell r="A408" t="str">
            <v>36200; Wyoming</v>
          </cell>
          <cell r="B408" t="str">
            <v>Wyoming</v>
          </cell>
          <cell r="C408" t="str">
            <v>D</v>
          </cell>
          <cell r="D408">
            <v>500</v>
          </cell>
          <cell r="F408" t="str">
            <v>DISTRIBUTION PLANT (WYOMING)</v>
          </cell>
          <cell r="G408" t="str">
            <v>362.00</v>
          </cell>
          <cell r="H408" t="str">
            <v>Station Equipment</v>
          </cell>
          <cell r="I408">
            <v>121468248.25</v>
          </cell>
        </row>
        <row r="409">
          <cell r="A409" t="str">
            <v>36270; Wyoming</v>
          </cell>
          <cell r="B409" t="str">
            <v>Wyoming</v>
          </cell>
          <cell r="C409" t="str">
            <v>D</v>
          </cell>
          <cell r="D409">
            <v>500</v>
          </cell>
          <cell r="F409" t="str">
            <v>DISTRIBUTION PLANT (WYOMING)</v>
          </cell>
          <cell r="G409" t="str">
            <v>362.70</v>
          </cell>
          <cell r="H409" t="str">
            <v>Supervisory &amp; Alarm Equipment</v>
          </cell>
          <cell r="I409">
            <v>2032169.02</v>
          </cell>
        </row>
        <row r="410">
          <cell r="A410" t="str">
            <v>36400; Wyoming</v>
          </cell>
          <cell r="B410" t="str">
            <v>Wyoming</v>
          </cell>
          <cell r="C410" t="str">
            <v>D</v>
          </cell>
          <cell r="D410">
            <v>500</v>
          </cell>
          <cell r="F410" t="str">
            <v>DISTRIBUTION PLANT (WYOMING)</v>
          </cell>
          <cell r="G410" t="str">
            <v>364.00</v>
          </cell>
          <cell r="H410" t="str">
            <v>Poles, Towers &amp; Fixtures</v>
          </cell>
          <cell r="I410">
            <v>120934818.95999999</v>
          </cell>
        </row>
        <row r="411">
          <cell r="A411" t="str">
            <v>36500; Wyoming</v>
          </cell>
          <cell r="B411" t="str">
            <v>Wyoming</v>
          </cell>
          <cell r="C411" t="str">
            <v>D</v>
          </cell>
          <cell r="D411">
            <v>500</v>
          </cell>
          <cell r="F411" t="str">
            <v>DISTRIBUTION PLANT (WYOMING)</v>
          </cell>
          <cell r="G411" t="str">
            <v>365.00</v>
          </cell>
          <cell r="H411" t="str">
            <v>OH Conductors &amp; Devices</v>
          </cell>
          <cell r="I411">
            <v>95210832.609999999</v>
          </cell>
        </row>
        <row r="412">
          <cell r="A412" t="str">
            <v>36600; Wyoming</v>
          </cell>
          <cell r="B412" t="str">
            <v>Wyoming</v>
          </cell>
          <cell r="C412" t="str">
            <v>D</v>
          </cell>
          <cell r="D412">
            <v>500</v>
          </cell>
          <cell r="F412" t="str">
            <v>DISTRIBUTION PLANT (WYOMING)</v>
          </cell>
          <cell r="G412" t="str">
            <v>366.00</v>
          </cell>
          <cell r="H412" t="str">
            <v>UG Conduit</v>
          </cell>
          <cell r="I412">
            <v>18647610.800000001</v>
          </cell>
        </row>
        <row r="413">
          <cell r="A413" t="str">
            <v>36700; Wyoming</v>
          </cell>
          <cell r="B413" t="str">
            <v>Wyoming</v>
          </cell>
          <cell r="C413" t="str">
            <v>D</v>
          </cell>
          <cell r="D413">
            <v>500</v>
          </cell>
          <cell r="F413" t="str">
            <v>DISTRIBUTION PLANT (WYOMING)</v>
          </cell>
          <cell r="G413" t="str">
            <v>367.00</v>
          </cell>
          <cell r="H413" t="str">
            <v>UG Conductors &amp; Devices</v>
          </cell>
          <cell r="I413">
            <v>49408746.519999899</v>
          </cell>
        </row>
        <row r="414">
          <cell r="A414" t="str">
            <v>36800; Wyoming</v>
          </cell>
          <cell r="B414" t="str">
            <v>Wyoming</v>
          </cell>
          <cell r="C414" t="str">
            <v>D</v>
          </cell>
          <cell r="D414">
            <v>500</v>
          </cell>
          <cell r="F414" t="str">
            <v>DISTRIBUTION PLANT (WYOMING)</v>
          </cell>
          <cell r="G414" t="str">
            <v>368.00</v>
          </cell>
          <cell r="H414" t="str">
            <v>Line Transformers</v>
          </cell>
          <cell r="I414">
            <v>97151040.080000103</v>
          </cell>
        </row>
        <row r="415">
          <cell r="A415" t="str">
            <v>36910; Wyoming</v>
          </cell>
          <cell r="B415" t="str">
            <v>Wyoming</v>
          </cell>
          <cell r="C415" t="str">
            <v>D</v>
          </cell>
          <cell r="D415">
            <v>500</v>
          </cell>
          <cell r="F415" t="str">
            <v>DISTRIBUTION PLANT (WYOMING)</v>
          </cell>
          <cell r="G415" t="str">
            <v>369.10</v>
          </cell>
          <cell r="H415" t="str">
            <v>Overhead Services</v>
          </cell>
          <cell r="I415">
            <v>16139463.57</v>
          </cell>
        </row>
        <row r="416">
          <cell r="A416" t="str">
            <v>36920; Wyoming</v>
          </cell>
          <cell r="B416" t="str">
            <v>Wyoming</v>
          </cell>
          <cell r="C416" t="str">
            <v>D</v>
          </cell>
          <cell r="D416">
            <v>500</v>
          </cell>
          <cell r="F416" t="str">
            <v>DISTRIBUTION PLANT (WYOMING)</v>
          </cell>
          <cell r="G416" t="str">
            <v>369.20</v>
          </cell>
          <cell r="H416" t="str">
            <v>Underground Services</v>
          </cell>
          <cell r="I416">
            <v>33312175.57</v>
          </cell>
        </row>
        <row r="417">
          <cell r="A417" t="str">
            <v>37000; Wyoming</v>
          </cell>
          <cell r="B417" t="str">
            <v>Wyoming</v>
          </cell>
          <cell r="C417" t="str">
            <v>D</v>
          </cell>
          <cell r="D417">
            <v>500</v>
          </cell>
          <cell r="F417" t="str">
            <v>DISTRIBUTION PLANT (WYOMING)</v>
          </cell>
          <cell r="G417" t="str">
            <v>370.00</v>
          </cell>
          <cell r="H417" t="str">
            <v>Meters</v>
          </cell>
          <cell r="I417">
            <v>14069838.99</v>
          </cell>
        </row>
        <row r="418">
          <cell r="A418" t="str">
            <v>37100; Wyoming</v>
          </cell>
          <cell r="B418" t="str">
            <v>Wyoming</v>
          </cell>
          <cell r="C418" t="str">
            <v>D</v>
          </cell>
          <cell r="D418">
            <v>500</v>
          </cell>
          <cell r="F418" t="str">
            <v>DISTRIBUTION PLANT (WYOMING)</v>
          </cell>
          <cell r="G418" t="str">
            <v>371.00</v>
          </cell>
          <cell r="H418" t="str">
            <v>I.O.C.P.</v>
          </cell>
          <cell r="I418">
            <v>931425.57</v>
          </cell>
        </row>
        <row r="419">
          <cell r="A419" t="str">
            <v>37300; Wyoming</v>
          </cell>
          <cell r="B419" t="str">
            <v>Wyoming</v>
          </cell>
          <cell r="C419" t="str">
            <v>D</v>
          </cell>
          <cell r="D419">
            <v>500</v>
          </cell>
          <cell r="F419" t="str">
            <v>DISTRIBUTION PLANT (WYOMING)</v>
          </cell>
          <cell r="G419" t="str">
            <v>373.00</v>
          </cell>
          <cell r="H419" t="str">
            <v>Street Lighting &amp; Signal Systems</v>
          </cell>
          <cell r="I419">
            <v>9929128.1899999902</v>
          </cell>
        </row>
        <row r="420">
          <cell r="A420" t="str">
            <v xml:space="preserve">0; </v>
          </cell>
          <cell r="F420" t="str">
            <v>DISTRIBUTION PLANT (WYOMING) Total</v>
          </cell>
          <cell r="I420">
            <v>593075080.83000004</v>
          </cell>
        </row>
        <row r="421">
          <cell r="A421" t="str">
            <v>36020; California</v>
          </cell>
          <cell r="B421" t="str">
            <v>California</v>
          </cell>
          <cell r="C421" t="str">
            <v>D</v>
          </cell>
          <cell r="D421">
            <v>600</v>
          </cell>
          <cell r="F421" t="str">
            <v>DISTRIBUTION PLANT (CALIFORNIA)</v>
          </cell>
          <cell r="G421" t="str">
            <v>360.20</v>
          </cell>
          <cell r="H421" t="str">
            <v>Land Rights</v>
          </cell>
          <cell r="I421">
            <v>957954.51</v>
          </cell>
        </row>
        <row r="422">
          <cell r="A422" t="str">
            <v>36100; California</v>
          </cell>
          <cell r="B422" t="str">
            <v>California</v>
          </cell>
          <cell r="C422" t="str">
            <v>D</v>
          </cell>
          <cell r="D422">
            <v>600</v>
          </cell>
          <cell r="F422" t="str">
            <v>DISTRIBUTION PLANT (CALIFORNIA)</v>
          </cell>
          <cell r="G422" t="str">
            <v>361.00</v>
          </cell>
          <cell r="H422" t="str">
            <v>Structures &amp; Improvements</v>
          </cell>
          <cell r="I422">
            <v>4045361.08</v>
          </cell>
        </row>
        <row r="423">
          <cell r="A423" t="str">
            <v>36200; California</v>
          </cell>
          <cell r="B423" t="str">
            <v>California</v>
          </cell>
          <cell r="C423" t="str">
            <v>D</v>
          </cell>
          <cell r="D423">
            <v>600</v>
          </cell>
          <cell r="F423" t="str">
            <v>DISTRIBUTION PLANT (CALIFORNIA)</v>
          </cell>
          <cell r="G423" t="str">
            <v>362.00</v>
          </cell>
          <cell r="H423" t="str">
            <v>Station Equipment</v>
          </cell>
          <cell r="I423">
            <v>21982704.469999999</v>
          </cell>
        </row>
        <row r="424">
          <cell r="A424" t="str">
            <v>36270; California</v>
          </cell>
          <cell r="B424" t="str">
            <v>California</v>
          </cell>
          <cell r="C424" t="str">
            <v>D</v>
          </cell>
          <cell r="D424">
            <v>600</v>
          </cell>
          <cell r="F424" t="str">
            <v>DISTRIBUTION PLANT (CALIFORNIA)</v>
          </cell>
          <cell r="G424" t="str">
            <v>362.70</v>
          </cell>
          <cell r="H424" t="str">
            <v>Supervisory &amp; Alarm Equipment</v>
          </cell>
          <cell r="I424">
            <v>217010.27</v>
          </cell>
        </row>
        <row r="425">
          <cell r="A425" t="str">
            <v>36400; California</v>
          </cell>
          <cell r="B425" t="str">
            <v>California</v>
          </cell>
          <cell r="C425" t="str">
            <v>D</v>
          </cell>
          <cell r="D425">
            <v>600</v>
          </cell>
          <cell r="F425" t="str">
            <v>DISTRIBUTION PLANT (CALIFORNIA)</v>
          </cell>
          <cell r="G425" t="str">
            <v>364.00</v>
          </cell>
          <cell r="H425" t="str">
            <v>Poles, Towers &amp; Fixtures</v>
          </cell>
          <cell r="I425">
            <v>56507875.689999998</v>
          </cell>
        </row>
        <row r="426">
          <cell r="A426" t="str">
            <v>36500; California</v>
          </cell>
          <cell r="B426" t="str">
            <v>California</v>
          </cell>
          <cell r="C426" t="str">
            <v>D</v>
          </cell>
          <cell r="D426">
            <v>600</v>
          </cell>
          <cell r="F426" t="str">
            <v>DISTRIBUTION PLANT (CALIFORNIA)</v>
          </cell>
          <cell r="G426" t="str">
            <v>365.00</v>
          </cell>
          <cell r="H426" t="str">
            <v>OH Conductors &amp; Devices</v>
          </cell>
          <cell r="I426">
            <v>32535099.370000001</v>
          </cell>
        </row>
        <row r="427">
          <cell r="A427" t="str">
            <v>36600; California</v>
          </cell>
          <cell r="B427" t="str">
            <v>California</v>
          </cell>
          <cell r="C427" t="str">
            <v>D</v>
          </cell>
          <cell r="D427">
            <v>600</v>
          </cell>
          <cell r="F427" t="str">
            <v>DISTRIBUTION PLANT (CALIFORNIA)</v>
          </cell>
          <cell r="G427" t="str">
            <v>366.00</v>
          </cell>
          <cell r="H427" t="str">
            <v>UG Conduit</v>
          </cell>
          <cell r="I427">
            <v>15694054.939999999</v>
          </cell>
        </row>
        <row r="428">
          <cell r="A428" t="str">
            <v>36700; California</v>
          </cell>
          <cell r="B428" t="str">
            <v>California</v>
          </cell>
          <cell r="C428" t="str">
            <v>D</v>
          </cell>
          <cell r="D428">
            <v>600</v>
          </cell>
          <cell r="F428" t="str">
            <v>DISTRIBUTION PLANT (CALIFORNIA)</v>
          </cell>
          <cell r="G428" t="str">
            <v>367.00</v>
          </cell>
          <cell r="H428" t="str">
            <v>UG Conductors &amp; Devices</v>
          </cell>
          <cell r="I428">
            <v>17026967.440000001</v>
          </cell>
        </row>
        <row r="429">
          <cell r="A429" t="str">
            <v>36800; California</v>
          </cell>
          <cell r="B429" t="str">
            <v>California</v>
          </cell>
          <cell r="C429" t="str">
            <v>D</v>
          </cell>
          <cell r="D429">
            <v>600</v>
          </cell>
          <cell r="F429" t="str">
            <v>DISTRIBUTION PLANT (CALIFORNIA)</v>
          </cell>
          <cell r="G429" t="str">
            <v>368.00</v>
          </cell>
          <cell r="H429" t="str">
            <v>Line Transformers</v>
          </cell>
          <cell r="I429">
            <v>48077564.310000002</v>
          </cell>
        </row>
        <row r="430">
          <cell r="A430" t="str">
            <v>36910; California</v>
          </cell>
          <cell r="B430" t="str">
            <v>California</v>
          </cell>
          <cell r="C430" t="str">
            <v>D</v>
          </cell>
          <cell r="D430">
            <v>600</v>
          </cell>
          <cell r="F430" t="str">
            <v>DISTRIBUTION PLANT (CALIFORNIA)</v>
          </cell>
          <cell r="G430" t="str">
            <v>369.10</v>
          </cell>
          <cell r="H430" t="str">
            <v>Overhead Services</v>
          </cell>
          <cell r="I430">
            <v>8587694.1199999992</v>
          </cell>
        </row>
        <row r="431">
          <cell r="A431" t="str">
            <v>36920; California</v>
          </cell>
          <cell r="B431" t="str">
            <v>California</v>
          </cell>
          <cell r="C431" t="str">
            <v>D</v>
          </cell>
          <cell r="D431">
            <v>600</v>
          </cell>
          <cell r="F431" t="str">
            <v>DISTRIBUTION PLANT (CALIFORNIA)</v>
          </cell>
          <cell r="G431" t="str">
            <v>369.20</v>
          </cell>
          <cell r="H431" t="str">
            <v>Underground Services</v>
          </cell>
          <cell r="I431">
            <v>14558189.630000001</v>
          </cell>
        </row>
        <row r="432">
          <cell r="A432" t="str">
            <v>37000; California</v>
          </cell>
          <cell r="B432" t="str">
            <v>California</v>
          </cell>
          <cell r="C432" t="str">
            <v>D</v>
          </cell>
          <cell r="D432">
            <v>600</v>
          </cell>
          <cell r="F432" t="str">
            <v>DISTRIBUTION PLANT (CALIFORNIA)</v>
          </cell>
          <cell r="G432" t="str">
            <v>370.00</v>
          </cell>
          <cell r="H432" t="str">
            <v>Meters</v>
          </cell>
          <cell r="I432">
            <v>3901131.94</v>
          </cell>
        </row>
        <row r="433">
          <cell r="A433" t="str">
            <v>37100; California</v>
          </cell>
          <cell r="B433" t="str">
            <v>California</v>
          </cell>
          <cell r="C433" t="str">
            <v>D</v>
          </cell>
          <cell r="D433">
            <v>600</v>
          </cell>
          <cell r="F433" t="str">
            <v>DISTRIBUTION PLANT (CALIFORNIA)</v>
          </cell>
          <cell r="G433" t="str">
            <v>371.00</v>
          </cell>
          <cell r="H433" t="str">
            <v>I.O.C.P.</v>
          </cell>
          <cell r="I433">
            <v>271230.94</v>
          </cell>
        </row>
        <row r="434">
          <cell r="A434" t="str">
            <v>37300; California</v>
          </cell>
          <cell r="B434" t="str">
            <v>California</v>
          </cell>
          <cell r="C434" t="str">
            <v>D</v>
          </cell>
          <cell r="D434">
            <v>600</v>
          </cell>
          <cell r="F434" t="str">
            <v>DISTRIBUTION PLANT (CALIFORNIA)</v>
          </cell>
          <cell r="G434" t="str">
            <v>373.00</v>
          </cell>
          <cell r="H434" t="str">
            <v>Street Lighting &amp; Signal Systems</v>
          </cell>
          <cell r="I434">
            <v>672642.15</v>
          </cell>
        </row>
        <row r="435">
          <cell r="A435" t="str">
            <v xml:space="preserve">0; </v>
          </cell>
          <cell r="F435" t="str">
            <v>DISTRIBUTION PLANT (CALIFORNIA) Total</v>
          </cell>
          <cell r="I435">
            <v>225035480.86000001</v>
          </cell>
        </row>
        <row r="436">
          <cell r="A436" t="str">
            <v>36020; Utah</v>
          </cell>
          <cell r="B436" t="str">
            <v>Utah</v>
          </cell>
          <cell r="C436" t="str">
            <v>D</v>
          </cell>
          <cell r="D436">
            <v>850</v>
          </cell>
          <cell r="F436" t="str">
            <v>DISTRIBUTION PLANT (UTAH)</v>
          </cell>
          <cell r="G436" t="str">
            <v>360.20</v>
          </cell>
          <cell r="H436" t="str">
            <v>Land Rights</v>
          </cell>
          <cell r="I436">
            <v>7985479</v>
          </cell>
        </row>
        <row r="437">
          <cell r="A437" t="str">
            <v>36100; Utah</v>
          </cell>
          <cell r="B437" t="str">
            <v>Utah</v>
          </cell>
          <cell r="C437" t="str">
            <v>D</v>
          </cell>
          <cell r="D437">
            <v>850</v>
          </cell>
          <cell r="F437" t="str">
            <v>DISTRIBUTION PLANT (UTAH)</v>
          </cell>
          <cell r="G437" t="str">
            <v>361.00</v>
          </cell>
          <cell r="H437" t="str">
            <v>Structures &amp; Improvements</v>
          </cell>
          <cell r="I437">
            <v>44279566.990000099</v>
          </cell>
        </row>
        <row r="438">
          <cell r="A438" t="str">
            <v>36200; Utah</v>
          </cell>
          <cell r="B438" t="str">
            <v>Utah</v>
          </cell>
          <cell r="C438" t="str">
            <v>D</v>
          </cell>
          <cell r="D438">
            <v>850</v>
          </cell>
          <cell r="F438" t="str">
            <v>DISTRIBUTION PLANT (UTAH)</v>
          </cell>
          <cell r="G438" t="str">
            <v>362.00</v>
          </cell>
          <cell r="H438" t="str">
            <v>Station Equipment</v>
          </cell>
          <cell r="I438">
            <v>411291117.56000102</v>
          </cell>
        </row>
        <row r="439">
          <cell r="A439" t="str">
            <v>36270; Utah</v>
          </cell>
          <cell r="B439" t="str">
            <v>Utah</v>
          </cell>
          <cell r="C439" t="str">
            <v>D</v>
          </cell>
          <cell r="D439">
            <v>850</v>
          </cell>
          <cell r="F439" t="str">
            <v>DISTRIBUTION PLANT (UTAH)</v>
          </cell>
          <cell r="G439" t="str">
            <v>362.70</v>
          </cell>
          <cell r="H439" t="str">
            <v>Supervisory &amp; Alarm Equipment</v>
          </cell>
          <cell r="I439">
            <v>5594695.6299999999</v>
          </cell>
        </row>
        <row r="440">
          <cell r="A440" t="str">
            <v>36400; Utah</v>
          </cell>
          <cell r="B440" t="str">
            <v>Utah</v>
          </cell>
          <cell r="C440" t="str">
            <v>D</v>
          </cell>
          <cell r="D440">
            <v>850</v>
          </cell>
          <cell r="F440" t="str">
            <v>DISTRIBUTION PLANT (UTAH)</v>
          </cell>
          <cell r="G440" t="str">
            <v>364.00</v>
          </cell>
          <cell r="H440" t="str">
            <v>Poles, Towers &amp; Fixtures</v>
          </cell>
          <cell r="I440">
            <v>319266142.94</v>
          </cell>
        </row>
        <row r="441">
          <cell r="A441" t="str">
            <v>36500; Utah</v>
          </cell>
          <cell r="B441" t="str">
            <v>Utah</v>
          </cell>
          <cell r="C441" t="str">
            <v>D</v>
          </cell>
          <cell r="D441">
            <v>850</v>
          </cell>
          <cell r="F441" t="str">
            <v>DISTRIBUTION PLANT (UTAH)</v>
          </cell>
          <cell r="G441" t="str">
            <v>365.00</v>
          </cell>
          <cell r="H441" t="str">
            <v>OH Conductors &amp; Devices</v>
          </cell>
          <cell r="I441">
            <v>209693253.62</v>
          </cell>
        </row>
        <row r="442">
          <cell r="A442" t="str">
            <v>36600; Utah</v>
          </cell>
          <cell r="B442" t="str">
            <v>Utah</v>
          </cell>
          <cell r="C442" t="str">
            <v>D</v>
          </cell>
          <cell r="D442">
            <v>850</v>
          </cell>
          <cell r="F442" t="str">
            <v>DISTRIBUTION PLANT (UTAH)</v>
          </cell>
          <cell r="G442" t="str">
            <v>366.00</v>
          </cell>
          <cell r="H442" t="str">
            <v>UG Conduit</v>
          </cell>
          <cell r="I442">
            <v>169200100.50999999</v>
          </cell>
        </row>
        <row r="443">
          <cell r="A443" t="str">
            <v>36700; Utah</v>
          </cell>
          <cell r="B443" t="str">
            <v>Utah</v>
          </cell>
          <cell r="C443" t="str">
            <v>D</v>
          </cell>
          <cell r="D443">
            <v>850</v>
          </cell>
          <cell r="F443" t="str">
            <v>DISTRIBUTION PLANT (UTAH)</v>
          </cell>
          <cell r="G443" t="str">
            <v>367.00</v>
          </cell>
          <cell r="H443" t="str">
            <v>UG Conductors &amp; Devices</v>
          </cell>
          <cell r="I443">
            <v>467447484.77999997</v>
          </cell>
        </row>
        <row r="444">
          <cell r="A444" t="str">
            <v>36800; Utah</v>
          </cell>
          <cell r="B444" t="str">
            <v>Utah</v>
          </cell>
          <cell r="C444" t="str">
            <v>D</v>
          </cell>
          <cell r="D444">
            <v>850</v>
          </cell>
          <cell r="F444" t="str">
            <v>DISTRIBUTION PLANT (UTAH)</v>
          </cell>
          <cell r="G444" t="str">
            <v>368.00</v>
          </cell>
          <cell r="H444" t="str">
            <v>Line Transformers</v>
          </cell>
          <cell r="I444">
            <v>427468015.19999999</v>
          </cell>
        </row>
        <row r="445">
          <cell r="A445" t="str">
            <v>36900; Utah</v>
          </cell>
          <cell r="B445" t="str">
            <v>Utah</v>
          </cell>
          <cell r="C445" t="str">
            <v>D</v>
          </cell>
          <cell r="D445">
            <v>850</v>
          </cell>
          <cell r="F445" t="str">
            <v>DISTRIBUTION PLANT (UTAH)</v>
          </cell>
          <cell r="G445" t="str">
            <v>369.00</v>
          </cell>
          <cell r="H445" t="str">
            <v>Services</v>
          </cell>
          <cell r="I445">
            <v>224795047.11000001</v>
          </cell>
        </row>
        <row r="446">
          <cell r="A446" t="str">
            <v>37000; Utah</v>
          </cell>
          <cell r="B446" t="str">
            <v>Utah</v>
          </cell>
          <cell r="C446" t="str">
            <v>D</v>
          </cell>
          <cell r="D446">
            <v>850</v>
          </cell>
          <cell r="F446" t="str">
            <v>DISTRIBUTION PLANT (UTAH)</v>
          </cell>
          <cell r="G446" t="str">
            <v>370.00</v>
          </cell>
          <cell r="H446" t="str">
            <v>Meters</v>
          </cell>
          <cell r="I446">
            <v>73237990.219999999</v>
          </cell>
        </row>
        <row r="447">
          <cell r="A447" t="str">
            <v>37100; Utah</v>
          </cell>
          <cell r="B447" t="str">
            <v>Utah</v>
          </cell>
          <cell r="C447" t="str">
            <v>D</v>
          </cell>
          <cell r="D447">
            <v>850</v>
          </cell>
          <cell r="F447" t="str">
            <v>DISTRIBUTION PLANT (UTAH)</v>
          </cell>
          <cell r="G447" t="str">
            <v>371.00</v>
          </cell>
          <cell r="H447" t="str">
            <v>I.O.C.P.</v>
          </cell>
          <cell r="I447">
            <v>4418312.74</v>
          </cell>
        </row>
        <row r="448">
          <cell r="A448" t="str">
            <v>37300; Utah</v>
          </cell>
          <cell r="B448" t="str">
            <v>Utah</v>
          </cell>
          <cell r="C448" t="str">
            <v>D</v>
          </cell>
          <cell r="D448">
            <v>850</v>
          </cell>
          <cell r="F448" t="str">
            <v>DISTRIBUTION PLANT (UTAH)</v>
          </cell>
          <cell r="G448" t="str">
            <v>373.00</v>
          </cell>
          <cell r="H448" t="str">
            <v>Street Lighting &amp; Signal Systems</v>
          </cell>
          <cell r="I448">
            <v>23767481.890000001</v>
          </cell>
        </row>
        <row r="449">
          <cell r="A449" t="str">
            <v xml:space="preserve">0; </v>
          </cell>
          <cell r="F449" t="str">
            <v>DISTRIBUTION PLANT (UTAH) Total</v>
          </cell>
          <cell r="I449">
            <v>2388444688.1900005</v>
          </cell>
        </row>
        <row r="450">
          <cell r="A450" t="str">
            <v>36020; Idaho</v>
          </cell>
          <cell r="B450" t="str">
            <v>Idaho</v>
          </cell>
          <cell r="C450" t="str">
            <v>D</v>
          </cell>
          <cell r="D450">
            <v>300</v>
          </cell>
          <cell r="F450" t="str">
            <v>DISTRIBUTION PLANT (IDAHO)</v>
          </cell>
          <cell r="G450" t="str">
            <v>360.20</v>
          </cell>
          <cell r="H450" t="str">
            <v>Land Rights</v>
          </cell>
          <cell r="I450">
            <v>1085196.3400000001</v>
          </cell>
        </row>
        <row r="451">
          <cell r="A451" t="str">
            <v>36100; Idaho</v>
          </cell>
          <cell r="B451" t="str">
            <v>Idaho</v>
          </cell>
          <cell r="C451" t="str">
            <v>D</v>
          </cell>
          <cell r="D451">
            <v>300</v>
          </cell>
          <cell r="F451" t="str">
            <v>DISTRIBUTION PLANT (IDAHO)</v>
          </cell>
          <cell r="G451" t="str">
            <v>361.00</v>
          </cell>
          <cell r="H451" t="str">
            <v>Structures &amp; Improvements</v>
          </cell>
          <cell r="I451">
            <v>2161811.3199999998</v>
          </cell>
        </row>
        <row r="452">
          <cell r="A452" t="str">
            <v>36200; Idaho</v>
          </cell>
          <cell r="B452" t="str">
            <v>Idaho</v>
          </cell>
          <cell r="C452" t="str">
            <v>D</v>
          </cell>
          <cell r="D452">
            <v>300</v>
          </cell>
          <cell r="F452" t="str">
            <v>DISTRIBUTION PLANT (IDAHO)</v>
          </cell>
          <cell r="G452" t="str">
            <v>362.00</v>
          </cell>
          <cell r="H452" t="str">
            <v>Station Equipment</v>
          </cell>
          <cell r="I452">
            <v>28289569.0900001</v>
          </cell>
        </row>
        <row r="453">
          <cell r="A453" t="str">
            <v>36270; Idaho</v>
          </cell>
          <cell r="B453" t="str">
            <v>Idaho</v>
          </cell>
          <cell r="C453" t="str">
            <v>D</v>
          </cell>
          <cell r="D453">
            <v>300</v>
          </cell>
          <cell r="F453" t="str">
            <v>DISTRIBUTION PLANT (IDAHO)</v>
          </cell>
          <cell r="G453" t="str">
            <v>362.70</v>
          </cell>
          <cell r="H453" t="str">
            <v>Supervisory &amp; Alarm Equipment</v>
          </cell>
          <cell r="I453">
            <v>388613.07</v>
          </cell>
        </row>
        <row r="454">
          <cell r="A454" t="str">
            <v>36400; Idaho</v>
          </cell>
          <cell r="B454" t="str">
            <v>Idaho</v>
          </cell>
          <cell r="C454" t="str">
            <v>D</v>
          </cell>
          <cell r="D454">
            <v>300</v>
          </cell>
          <cell r="F454" t="str">
            <v>DISTRIBUTION PLANT (IDAHO)</v>
          </cell>
          <cell r="G454" t="str">
            <v>364.00</v>
          </cell>
          <cell r="H454" t="str">
            <v>Poles, Towers &amp; Fixtures</v>
          </cell>
          <cell r="I454">
            <v>68677210.629999995</v>
          </cell>
        </row>
        <row r="455">
          <cell r="A455" t="str">
            <v>36500; Idaho</v>
          </cell>
          <cell r="B455" t="str">
            <v>Idaho</v>
          </cell>
          <cell r="C455" t="str">
            <v>D</v>
          </cell>
          <cell r="D455">
            <v>300</v>
          </cell>
          <cell r="F455" t="str">
            <v>DISTRIBUTION PLANT (IDAHO)</v>
          </cell>
          <cell r="G455" t="str">
            <v>365.00</v>
          </cell>
          <cell r="H455" t="str">
            <v>OH Conductors &amp; Devices</v>
          </cell>
          <cell r="I455">
            <v>34559097.719999999</v>
          </cell>
        </row>
        <row r="456">
          <cell r="A456" t="str">
            <v>36600; Idaho</v>
          </cell>
          <cell r="B456" t="str">
            <v>Idaho</v>
          </cell>
          <cell r="C456" t="str">
            <v>D</v>
          </cell>
          <cell r="D456">
            <v>300</v>
          </cell>
          <cell r="F456" t="str">
            <v>DISTRIBUTION PLANT (IDAHO)</v>
          </cell>
          <cell r="G456" t="str">
            <v>366.00</v>
          </cell>
          <cell r="H456" t="str">
            <v>UG Conduit</v>
          </cell>
          <cell r="I456">
            <v>7887911.9299999997</v>
          </cell>
        </row>
        <row r="457">
          <cell r="A457" t="str">
            <v>36700; Idaho</v>
          </cell>
          <cell r="B457" t="str">
            <v>Idaho</v>
          </cell>
          <cell r="C457" t="str">
            <v>D</v>
          </cell>
          <cell r="D457">
            <v>300</v>
          </cell>
          <cell r="F457" t="str">
            <v>DISTRIBUTION PLANT (IDAHO)</v>
          </cell>
          <cell r="G457" t="str">
            <v>367.00</v>
          </cell>
          <cell r="H457" t="str">
            <v>UG Conductors &amp; Devices</v>
          </cell>
          <cell r="I457">
            <v>24598549.670000002</v>
          </cell>
        </row>
        <row r="458">
          <cell r="A458" t="str">
            <v>36800; Idaho</v>
          </cell>
          <cell r="B458" t="str">
            <v>Idaho</v>
          </cell>
          <cell r="C458" t="str">
            <v>D</v>
          </cell>
          <cell r="D458">
            <v>300</v>
          </cell>
          <cell r="F458" t="str">
            <v>DISTRIBUTION PLANT (IDAHO)</v>
          </cell>
          <cell r="G458" t="str">
            <v>368.00</v>
          </cell>
          <cell r="H458" t="str">
            <v>Line Transformers</v>
          </cell>
          <cell r="I458">
            <v>69825543.019999996</v>
          </cell>
        </row>
        <row r="459">
          <cell r="A459" t="str">
            <v>36900; Idaho</v>
          </cell>
          <cell r="B459" t="str">
            <v>Idaho</v>
          </cell>
          <cell r="C459" t="str">
            <v>D</v>
          </cell>
          <cell r="D459">
            <v>300</v>
          </cell>
          <cell r="F459" t="str">
            <v>DISTRIBUTION PLANT (IDAHO)</v>
          </cell>
          <cell r="G459" t="str">
            <v>369.00</v>
          </cell>
          <cell r="H459" t="str">
            <v>Services</v>
          </cell>
          <cell r="I459">
            <v>30457923.969999999</v>
          </cell>
        </row>
        <row r="460">
          <cell r="A460" t="str">
            <v>37000; Idaho</v>
          </cell>
          <cell r="B460" t="str">
            <v>Idaho</v>
          </cell>
          <cell r="C460" t="str">
            <v>D</v>
          </cell>
          <cell r="D460">
            <v>300</v>
          </cell>
          <cell r="F460" t="str">
            <v>DISTRIBUTION PLANT (IDAHO)</v>
          </cell>
          <cell r="G460" t="str">
            <v>370.00</v>
          </cell>
          <cell r="H460" t="str">
            <v>Meters</v>
          </cell>
          <cell r="I460">
            <v>13315346.99</v>
          </cell>
        </row>
        <row r="461">
          <cell r="A461" t="str">
            <v>37100; Idaho</v>
          </cell>
          <cell r="B461" t="str">
            <v>Idaho</v>
          </cell>
          <cell r="C461" t="str">
            <v>D</v>
          </cell>
          <cell r="D461">
            <v>300</v>
          </cell>
          <cell r="F461" t="str">
            <v>DISTRIBUTION PLANT (IDAHO)</v>
          </cell>
          <cell r="G461" t="str">
            <v>371.00</v>
          </cell>
          <cell r="H461" t="str">
            <v>I.O.C.P.</v>
          </cell>
          <cell r="I461">
            <v>169110.18</v>
          </cell>
        </row>
        <row r="462">
          <cell r="A462" t="str">
            <v>37300; Idaho</v>
          </cell>
          <cell r="B462" t="str">
            <v>Idaho</v>
          </cell>
          <cell r="C462" t="str">
            <v>D</v>
          </cell>
          <cell r="D462">
            <v>300</v>
          </cell>
          <cell r="F462" t="str">
            <v>DISTRIBUTION PLANT (IDAHO)</v>
          </cell>
          <cell r="G462" t="str">
            <v>373.00</v>
          </cell>
          <cell r="H462" t="str">
            <v>Street Lighting &amp; Signal Systems</v>
          </cell>
          <cell r="I462">
            <v>618578.57999999996</v>
          </cell>
        </row>
        <row r="463">
          <cell r="A463" t="str">
            <v xml:space="preserve">0; </v>
          </cell>
          <cell r="F463" t="str">
            <v>DISTRIBUTION PLANT (IDAHO) Total</v>
          </cell>
          <cell r="I463">
            <v>282034462.51000005</v>
          </cell>
        </row>
        <row r="464">
          <cell r="A464" t="str">
            <v xml:space="preserve">0; </v>
          </cell>
          <cell r="C464" t="str">
            <v>D Total</v>
          </cell>
          <cell r="I464">
            <v>5639593821.1000023</v>
          </cell>
        </row>
        <row r="465">
          <cell r="A465" t="str">
            <v>39000; Oregon</v>
          </cell>
          <cell r="B465" t="str">
            <v>Oregon</v>
          </cell>
          <cell r="C465" t="str">
            <v>G</v>
          </cell>
          <cell r="D465">
            <v>100</v>
          </cell>
          <cell r="F465" t="str">
            <v>GENERAL PLANT (OREGON)</v>
          </cell>
          <cell r="G465" t="str">
            <v>390.00</v>
          </cell>
          <cell r="H465" t="str">
            <v>Structures &amp; Improvements</v>
          </cell>
          <cell r="I465">
            <v>73351600.510000005</v>
          </cell>
        </row>
        <row r="466">
          <cell r="A466" t="str">
            <v>39201; Oregon</v>
          </cell>
          <cell r="B466" t="str">
            <v>Oregon</v>
          </cell>
          <cell r="C466" t="str">
            <v>G</v>
          </cell>
          <cell r="D466">
            <v>100</v>
          </cell>
          <cell r="F466" t="str">
            <v>GENERAL PLANT (OREGON)</v>
          </cell>
          <cell r="G466" t="str">
            <v>392.01</v>
          </cell>
          <cell r="H466" t="str">
            <v>Transp. Eqpt - Light Trucks &amp; Vans</v>
          </cell>
          <cell r="I466">
            <v>11309407.76</v>
          </cell>
        </row>
        <row r="467">
          <cell r="A467" t="str">
            <v>39205; Oregon</v>
          </cell>
          <cell r="B467" t="str">
            <v>Oregon</v>
          </cell>
          <cell r="C467" t="str">
            <v>G</v>
          </cell>
          <cell r="D467">
            <v>100</v>
          </cell>
          <cell r="F467" t="str">
            <v>GENERAL PLANT (OREGON)</v>
          </cell>
          <cell r="G467" t="str">
            <v>392.05</v>
          </cell>
          <cell r="H467" t="str">
            <v>Transp. Eqpt - Medium Trucks</v>
          </cell>
          <cell r="I467">
            <v>10847610.24</v>
          </cell>
        </row>
        <row r="468">
          <cell r="A468" t="str">
            <v>39209; Oregon</v>
          </cell>
          <cell r="B468" t="str">
            <v>Oregon</v>
          </cell>
          <cell r="C468" t="str">
            <v>G</v>
          </cell>
          <cell r="D468">
            <v>100</v>
          </cell>
          <cell r="F468" t="str">
            <v>GENERAL PLANT (OREGON)</v>
          </cell>
          <cell r="G468" t="str">
            <v>392.09</v>
          </cell>
          <cell r="H468" t="str">
            <v>Transp. Eqpt - Trailers</v>
          </cell>
          <cell r="I468">
            <v>3429180.7</v>
          </cell>
        </row>
        <row r="469">
          <cell r="A469" t="str">
            <v>39603; Oregon</v>
          </cell>
          <cell r="B469" t="str">
            <v>Oregon</v>
          </cell>
          <cell r="C469" t="str">
            <v>G</v>
          </cell>
          <cell r="D469">
            <v>100</v>
          </cell>
          <cell r="F469" t="str">
            <v>GENERAL PLANT (OREGON)</v>
          </cell>
          <cell r="G469" t="str">
            <v>396.03</v>
          </cell>
          <cell r="H469" t="str">
            <v>Light Power Operated Equipment</v>
          </cell>
          <cell r="I469">
            <v>7861988.6600000001</v>
          </cell>
        </row>
        <row r="470">
          <cell r="A470" t="str">
            <v>39607; Oregon</v>
          </cell>
          <cell r="B470" t="str">
            <v>Oregon</v>
          </cell>
          <cell r="C470" t="str">
            <v>G</v>
          </cell>
          <cell r="D470">
            <v>100</v>
          </cell>
          <cell r="F470" t="str">
            <v>GENERAL PLANT (OREGON)</v>
          </cell>
          <cell r="G470" t="str">
            <v>396.07</v>
          </cell>
          <cell r="H470" t="str">
            <v>Heavy Power Operated Equipment</v>
          </cell>
          <cell r="I470">
            <v>28086567.010000002</v>
          </cell>
        </row>
        <row r="471">
          <cell r="A471" t="str">
            <v xml:space="preserve">0; </v>
          </cell>
          <cell r="F471" t="str">
            <v>GENERAL PLANT (OREGON) Total</v>
          </cell>
          <cell r="I471">
            <v>134886354.88</v>
          </cell>
        </row>
        <row r="472">
          <cell r="A472" t="str">
            <v>39000; Washington</v>
          </cell>
          <cell r="B472" t="str">
            <v>Washington</v>
          </cell>
          <cell r="C472" t="str">
            <v>G</v>
          </cell>
          <cell r="D472">
            <v>200</v>
          </cell>
          <cell r="F472" t="str">
            <v>GENERAL PLANT (WASHINGTON)</v>
          </cell>
          <cell r="G472" t="str">
            <v>390.00</v>
          </cell>
          <cell r="H472" t="str">
            <v>Structures &amp; Improvements</v>
          </cell>
          <cell r="I472">
            <v>11089628.369999999</v>
          </cell>
        </row>
        <row r="473">
          <cell r="A473" t="str">
            <v>39201; Washington</v>
          </cell>
          <cell r="B473" t="str">
            <v>Washington</v>
          </cell>
          <cell r="C473" t="str">
            <v>G</v>
          </cell>
          <cell r="D473">
            <v>200</v>
          </cell>
          <cell r="F473" t="str">
            <v>GENERAL PLANT (WASHINGTON)</v>
          </cell>
          <cell r="G473" t="str">
            <v>392.01</v>
          </cell>
          <cell r="H473" t="str">
            <v>Transp. Eqpt - Light Trucks &amp; Vans</v>
          </cell>
          <cell r="I473">
            <v>2377341.77</v>
          </cell>
        </row>
        <row r="474">
          <cell r="A474" t="str">
            <v>39205; Washington</v>
          </cell>
          <cell r="B474" t="str">
            <v>Washington</v>
          </cell>
          <cell r="C474" t="str">
            <v>G</v>
          </cell>
          <cell r="D474">
            <v>200</v>
          </cell>
          <cell r="F474" t="str">
            <v>GENERAL PLANT (WASHINGTON)</v>
          </cell>
          <cell r="G474" t="str">
            <v>392.05</v>
          </cell>
          <cell r="H474" t="str">
            <v>Transp. Eqpt - Medium Trucks</v>
          </cell>
          <cell r="I474">
            <v>4398208.25</v>
          </cell>
        </row>
        <row r="475">
          <cell r="A475" t="str">
            <v>39209; Washington</v>
          </cell>
          <cell r="B475" t="str">
            <v>Washington</v>
          </cell>
          <cell r="C475" t="str">
            <v>G</v>
          </cell>
          <cell r="D475">
            <v>200</v>
          </cell>
          <cell r="F475" t="str">
            <v>GENERAL PLANT (WASHINGTON)</v>
          </cell>
          <cell r="G475" t="str">
            <v>392.09</v>
          </cell>
          <cell r="H475" t="str">
            <v>Transp. Eqpt - Trailers</v>
          </cell>
          <cell r="I475">
            <v>793736.04</v>
          </cell>
        </row>
        <row r="476">
          <cell r="A476" t="str">
            <v>39603; Washington</v>
          </cell>
          <cell r="B476" t="str">
            <v>Washington</v>
          </cell>
          <cell r="C476" t="str">
            <v>G</v>
          </cell>
          <cell r="D476">
            <v>200</v>
          </cell>
          <cell r="F476" t="str">
            <v>GENERAL PLANT (WASHINGTON)</v>
          </cell>
          <cell r="G476" t="str">
            <v>396.03</v>
          </cell>
          <cell r="H476" t="str">
            <v>Light Power Operated Equipment</v>
          </cell>
          <cell r="I476">
            <v>1921979.46</v>
          </cell>
        </row>
        <row r="477">
          <cell r="A477" t="str">
            <v>39607; Washington</v>
          </cell>
          <cell r="B477" t="str">
            <v>Washington</v>
          </cell>
          <cell r="C477" t="str">
            <v>G</v>
          </cell>
          <cell r="D477">
            <v>200</v>
          </cell>
          <cell r="F477" t="str">
            <v>GENERAL PLANT (WASHINGTON)</v>
          </cell>
          <cell r="G477" t="str">
            <v>396.07</v>
          </cell>
          <cell r="H477" t="str">
            <v>Heavy Power Operated Equipment</v>
          </cell>
          <cell r="I477">
            <v>6701182.7199999997</v>
          </cell>
        </row>
        <row r="478">
          <cell r="A478" t="str">
            <v xml:space="preserve">0; </v>
          </cell>
          <cell r="F478" t="str">
            <v>GENERAL PLANT (WASHINGTON) Total</v>
          </cell>
          <cell r="I478">
            <v>27282076.609999999</v>
          </cell>
        </row>
        <row r="479">
          <cell r="A479" t="str">
            <v>38920; Wyoming</v>
          </cell>
          <cell r="B479" t="str">
            <v>Wyoming</v>
          </cell>
          <cell r="C479" t="str">
            <v>G</v>
          </cell>
          <cell r="D479">
            <v>500</v>
          </cell>
          <cell r="F479" t="str">
            <v>GENERAL PLANT (WYOMING)</v>
          </cell>
          <cell r="G479" t="str">
            <v>389.20</v>
          </cell>
          <cell r="H479" t="str">
            <v>Land Rights</v>
          </cell>
          <cell r="I479">
            <v>74341.83</v>
          </cell>
        </row>
        <row r="480">
          <cell r="A480" t="str">
            <v>39000; Wyoming</v>
          </cell>
          <cell r="B480" t="str">
            <v>Wyoming</v>
          </cell>
          <cell r="C480" t="str">
            <v>G</v>
          </cell>
          <cell r="D480">
            <v>500</v>
          </cell>
          <cell r="F480" t="str">
            <v>GENERAL PLANT (WYOMING)</v>
          </cell>
          <cell r="G480" t="str">
            <v>390.00</v>
          </cell>
          <cell r="H480" t="str">
            <v>Structures &amp; Improvements</v>
          </cell>
          <cell r="I480">
            <v>8859170.7200000007</v>
          </cell>
        </row>
        <row r="481">
          <cell r="A481" t="str">
            <v>39201; Wyoming</v>
          </cell>
          <cell r="B481" t="str">
            <v>Wyoming</v>
          </cell>
          <cell r="C481" t="str">
            <v>G</v>
          </cell>
          <cell r="D481">
            <v>500</v>
          </cell>
          <cell r="F481" t="str">
            <v>GENERAL PLANT (WYOMING)</v>
          </cell>
          <cell r="G481" t="str">
            <v>392.01</v>
          </cell>
          <cell r="H481" t="str">
            <v>Transp. Eqpt - Light Trucks &amp; Vans</v>
          </cell>
          <cell r="I481">
            <v>5061709.34</v>
          </cell>
        </row>
        <row r="482">
          <cell r="A482" t="str">
            <v>39205; Wyoming</v>
          </cell>
          <cell r="B482" t="str">
            <v>Wyoming</v>
          </cell>
          <cell r="C482" t="str">
            <v>G</v>
          </cell>
          <cell r="D482">
            <v>500</v>
          </cell>
          <cell r="F482" t="str">
            <v>GENERAL PLANT (WYOMING)</v>
          </cell>
          <cell r="G482" t="str">
            <v>392.05</v>
          </cell>
          <cell r="H482" t="str">
            <v>Transp. Eqpt - Medium Trucks</v>
          </cell>
          <cell r="I482">
            <v>5939355.4299999997</v>
          </cell>
        </row>
        <row r="483">
          <cell r="A483" t="str">
            <v>39209; Wyoming</v>
          </cell>
          <cell r="B483" t="str">
            <v>Wyoming</v>
          </cell>
          <cell r="C483" t="str">
            <v>G</v>
          </cell>
          <cell r="D483">
            <v>500</v>
          </cell>
          <cell r="F483" t="str">
            <v>GENERAL PLANT (WYOMING)</v>
          </cell>
          <cell r="G483" t="str">
            <v>392.09</v>
          </cell>
          <cell r="H483" t="str">
            <v>Transp. Eqpt - Trailers</v>
          </cell>
          <cell r="I483">
            <v>2995313.95</v>
          </cell>
        </row>
        <row r="484">
          <cell r="A484" t="str">
            <v>39603; Wyoming</v>
          </cell>
          <cell r="B484" t="str">
            <v>Wyoming</v>
          </cell>
          <cell r="C484" t="str">
            <v>G</v>
          </cell>
          <cell r="D484">
            <v>500</v>
          </cell>
          <cell r="F484" t="str">
            <v>GENERAL PLANT (WYOMING)</v>
          </cell>
          <cell r="G484" t="str">
            <v>396.03</v>
          </cell>
          <cell r="H484" t="str">
            <v>Light Power Operated Equipment</v>
          </cell>
          <cell r="I484">
            <v>3567731.47</v>
          </cell>
        </row>
        <row r="485">
          <cell r="A485" t="str">
            <v>39607; Wyoming</v>
          </cell>
          <cell r="B485" t="str">
            <v>Wyoming</v>
          </cell>
          <cell r="C485" t="str">
            <v>G</v>
          </cell>
          <cell r="D485">
            <v>500</v>
          </cell>
          <cell r="F485" t="str">
            <v>GENERAL PLANT (WYOMING)</v>
          </cell>
          <cell r="G485" t="str">
            <v>396.07</v>
          </cell>
          <cell r="H485" t="str">
            <v>Heavy Power Operated Equipment</v>
          </cell>
          <cell r="I485">
            <v>29898991.57</v>
          </cell>
        </row>
        <row r="486">
          <cell r="A486" t="str">
            <v xml:space="preserve">0; </v>
          </cell>
          <cell r="F486" t="str">
            <v>GENERAL PLANT (WYOMING) Total</v>
          </cell>
          <cell r="I486">
            <v>56396614.310000002</v>
          </cell>
        </row>
        <row r="487">
          <cell r="A487" t="str">
            <v>39000; California</v>
          </cell>
          <cell r="B487" t="str">
            <v>California</v>
          </cell>
          <cell r="C487" t="str">
            <v>G</v>
          </cell>
          <cell r="D487">
            <v>600</v>
          </cell>
          <cell r="F487" t="str">
            <v>GENERAL PLANT (CALIFORNIA)</v>
          </cell>
          <cell r="G487" t="str">
            <v>390.00</v>
          </cell>
          <cell r="H487" t="str">
            <v>Structures &amp; Improvements</v>
          </cell>
          <cell r="I487">
            <v>2954073.24</v>
          </cell>
        </row>
        <row r="488">
          <cell r="A488" t="str">
            <v>39201; California</v>
          </cell>
          <cell r="B488" t="str">
            <v>California</v>
          </cell>
          <cell r="C488" t="str">
            <v>G</v>
          </cell>
          <cell r="D488">
            <v>600</v>
          </cell>
          <cell r="F488" t="str">
            <v>GENERAL PLANT (CALIFORNIA)</v>
          </cell>
          <cell r="G488" t="str">
            <v>392.01</v>
          </cell>
          <cell r="H488" t="str">
            <v>Transp. Eqpt - Light Trucks &amp; Vans</v>
          </cell>
          <cell r="I488">
            <v>1086563.83</v>
          </cell>
        </row>
        <row r="489">
          <cell r="A489" t="str">
            <v>39205; California</v>
          </cell>
          <cell r="B489" t="str">
            <v>California</v>
          </cell>
          <cell r="C489" t="str">
            <v>G</v>
          </cell>
          <cell r="D489">
            <v>600</v>
          </cell>
          <cell r="F489" t="str">
            <v>GENERAL PLANT (CALIFORNIA)</v>
          </cell>
          <cell r="G489" t="str">
            <v>392.05</v>
          </cell>
          <cell r="H489" t="str">
            <v>Transp. Eqpt - Medium Trucks</v>
          </cell>
          <cell r="I489">
            <v>1055548.28</v>
          </cell>
        </row>
        <row r="490">
          <cell r="A490" t="str">
            <v>39209; California</v>
          </cell>
          <cell r="B490" t="str">
            <v>California</v>
          </cell>
          <cell r="C490" t="str">
            <v>G</v>
          </cell>
          <cell r="D490">
            <v>600</v>
          </cell>
          <cell r="F490" t="str">
            <v>GENERAL PLANT (CALIFORNIA)</v>
          </cell>
          <cell r="G490" t="str">
            <v>392.09</v>
          </cell>
          <cell r="H490" t="str">
            <v>Transp. Eqpt - Trailers</v>
          </cell>
          <cell r="I490">
            <v>461951.34</v>
          </cell>
        </row>
        <row r="491">
          <cell r="A491" t="str">
            <v>39603; California</v>
          </cell>
          <cell r="B491" t="str">
            <v>California</v>
          </cell>
          <cell r="C491" t="str">
            <v>G</v>
          </cell>
          <cell r="D491">
            <v>600</v>
          </cell>
          <cell r="F491" t="str">
            <v>GENERAL PLANT (CALIFORNIA)</v>
          </cell>
          <cell r="G491" t="str">
            <v>396.03</v>
          </cell>
          <cell r="H491" t="str">
            <v>Light Power Operated Equipment</v>
          </cell>
          <cell r="I491">
            <v>1197491.3400000001</v>
          </cell>
        </row>
        <row r="492">
          <cell r="A492" t="str">
            <v>39607; California</v>
          </cell>
          <cell r="B492" t="str">
            <v>California</v>
          </cell>
          <cell r="C492" t="str">
            <v>G</v>
          </cell>
          <cell r="D492">
            <v>600</v>
          </cell>
          <cell r="F492" t="str">
            <v>GENERAL PLANT (CALIFORNIA)</v>
          </cell>
          <cell r="G492" t="str">
            <v>396.07</v>
          </cell>
          <cell r="H492" t="str">
            <v>Heavy Power Operated Equipment</v>
          </cell>
          <cell r="I492">
            <v>3402265.82</v>
          </cell>
        </row>
        <row r="493">
          <cell r="A493" t="str">
            <v xml:space="preserve">0; </v>
          </cell>
          <cell r="F493" t="str">
            <v>GENERAL PLANT (CALIFORNIA) Total</v>
          </cell>
          <cell r="I493">
            <v>10157893.85</v>
          </cell>
        </row>
        <row r="494">
          <cell r="A494" t="str">
            <v>39000; AZCOMT</v>
          </cell>
          <cell r="B494" t="str">
            <v>AZCOMT</v>
          </cell>
          <cell r="C494" t="str">
            <v>G</v>
          </cell>
          <cell r="D494">
            <v>150</v>
          </cell>
          <cell r="F494" t="str">
            <v>GENERAL PLANT (AZ, CO, MT, etc.)</v>
          </cell>
          <cell r="G494" t="str">
            <v>390.00</v>
          </cell>
          <cell r="H494" t="str">
            <v>Structures &amp; Improvements</v>
          </cell>
          <cell r="I494">
            <v>383797.68</v>
          </cell>
        </row>
        <row r="495">
          <cell r="A495" t="str">
            <v>39201; AZCOMT</v>
          </cell>
          <cell r="B495" t="str">
            <v>AZCOMT</v>
          </cell>
          <cell r="C495" t="str">
            <v>G</v>
          </cell>
          <cell r="D495">
            <v>150</v>
          </cell>
          <cell r="F495" t="str">
            <v>GENERAL PLANT (AZ, CO, MT, etc.)</v>
          </cell>
          <cell r="G495" t="str">
            <v>392.01</v>
          </cell>
          <cell r="H495" t="str">
            <v>Transp. Eqpt - Light Trucks &amp; Vans</v>
          </cell>
          <cell r="I495">
            <v>581852</v>
          </cell>
        </row>
        <row r="496">
          <cell r="A496" t="str">
            <v>39205; AZCOMT</v>
          </cell>
          <cell r="B496" t="str">
            <v>AZCOMT</v>
          </cell>
          <cell r="C496" t="str">
            <v>G</v>
          </cell>
          <cell r="D496">
            <v>150</v>
          </cell>
          <cell r="F496" t="str">
            <v>GENERAL PLANT (AZ, CO, MT, etc.)</v>
          </cell>
          <cell r="G496" t="str">
            <v>392.05</v>
          </cell>
          <cell r="H496" t="str">
            <v>Transp. Eqpt - Medium Trucks</v>
          </cell>
          <cell r="I496">
            <v>292979.93</v>
          </cell>
        </row>
        <row r="497">
          <cell r="A497" t="str">
            <v>39209; AZCOMT</v>
          </cell>
          <cell r="B497" t="str">
            <v>AZCOMT</v>
          </cell>
          <cell r="C497" t="str">
            <v>G</v>
          </cell>
          <cell r="D497">
            <v>150</v>
          </cell>
          <cell r="F497" t="str">
            <v>GENERAL PLANT (AZ, CO, MT, etc.)</v>
          </cell>
          <cell r="G497" t="str">
            <v>392.09</v>
          </cell>
          <cell r="H497" t="str">
            <v>Transp. Eqpt - Trailers</v>
          </cell>
          <cell r="I497">
            <v>8560.4599999999991</v>
          </cell>
        </row>
        <row r="498">
          <cell r="A498" t="str">
            <v>39607; AZCOMT</v>
          </cell>
          <cell r="B498" t="str">
            <v>AZCOMT</v>
          </cell>
          <cell r="C498" t="str">
            <v>G</v>
          </cell>
          <cell r="D498">
            <v>150</v>
          </cell>
          <cell r="F498" t="str">
            <v>GENERAL PLANT (AZ, CO, MT, etc.)</v>
          </cell>
          <cell r="G498" t="str">
            <v>396.07</v>
          </cell>
          <cell r="H498" t="str">
            <v>Heavy Power Operated Equipment</v>
          </cell>
          <cell r="I498">
            <v>2448697.64</v>
          </cell>
        </row>
        <row r="499">
          <cell r="A499" t="str">
            <v xml:space="preserve">0; </v>
          </cell>
          <cell r="F499" t="str">
            <v>GENERAL PLANT (AZ, CO, MT, etc.) Total</v>
          </cell>
          <cell r="I499">
            <v>3715887.71</v>
          </cell>
        </row>
        <row r="500">
          <cell r="A500" t="str">
            <v>38920; Utah</v>
          </cell>
          <cell r="B500" t="str">
            <v>Utah</v>
          </cell>
          <cell r="C500" t="str">
            <v>G</v>
          </cell>
          <cell r="D500">
            <v>850</v>
          </cell>
          <cell r="F500" t="str">
            <v>GENERAL PLANT (UTAH)</v>
          </cell>
          <cell r="G500" t="str">
            <v>389.20</v>
          </cell>
          <cell r="H500" t="str">
            <v>Land Rights</v>
          </cell>
          <cell r="I500">
            <v>35298.050000000003</v>
          </cell>
        </row>
        <row r="501">
          <cell r="A501" t="str">
            <v>39000; Utah</v>
          </cell>
          <cell r="B501" t="str">
            <v>Utah</v>
          </cell>
          <cell r="C501" t="str">
            <v>G</v>
          </cell>
          <cell r="D501">
            <v>850</v>
          </cell>
          <cell r="F501" t="str">
            <v>GENERAL PLANT (UTAH)</v>
          </cell>
          <cell r="G501" t="str">
            <v>390.00</v>
          </cell>
          <cell r="H501" t="str">
            <v>Structures &amp; Improvements</v>
          </cell>
          <cell r="I501">
            <v>90351122.719999894</v>
          </cell>
        </row>
        <row r="502">
          <cell r="A502" t="str">
            <v>39201; Utah</v>
          </cell>
          <cell r="B502" t="str">
            <v>Utah</v>
          </cell>
          <cell r="C502" t="str">
            <v>G</v>
          </cell>
          <cell r="D502">
            <v>850</v>
          </cell>
          <cell r="F502" t="str">
            <v>GENERAL PLANT (UTAH)</v>
          </cell>
          <cell r="G502" t="str">
            <v>392.01</v>
          </cell>
          <cell r="H502" t="str">
            <v>Transp. Eqpt - Light Trucks &amp; Vans</v>
          </cell>
          <cell r="I502">
            <v>15782371.74</v>
          </cell>
        </row>
        <row r="503">
          <cell r="A503" t="str">
            <v>39205; Utah</v>
          </cell>
          <cell r="B503" t="str">
            <v>Utah</v>
          </cell>
          <cell r="C503" t="str">
            <v>G</v>
          </cell>
          <cell r="D503">
            <v>850</v>
          </cell>
          <cell r="F503" t="str">
            <v>GENERAL PLANT (UTAH)</v>
          </cell>
          <cell r="G503" t="str">
            <v>392.05</v>
          </cell>
          <cell r="H503" t="str">
            <v>Transp. Eqpt - Medium Trucks</v>
          </cell>
          <cell r="I503">
            <v>21495245.66</v>
          </cell>
        </row>
        <row r="504">
          <cell r="A504" t="str">
            <v>39209; Utah</v>
          </cell>
          <cell r="B504" t="str">
            <v>Utah</v>
          </cell>
          <cell r="C504" t="str">
            <v>G</v>
          </cell>
          <cell r="D504">
            <v>850</v>
          </cell>
          <cell r="F504" t="str">
            <v>GENERAL PLANT (UTAH)</v>
          </cell>
          <cell r="G504" t="str">
            <v>392.09</v>
          </cell>
          <cell r="H504" t="str">
            <v>Transp. Eqpt - Trailers</v>
          </cell>
          <cell r="I504">
            <v>7090753.1299999999</v>
          </cell>
        </row>
        <row r="505">
          <cell r="A505" t="str">
            <v>39230; Utah</v>
          </cell>
          <cell r="B505" t="str">
            <v>Utah</v>
          </cell>
          <cell r="C505" t="str">
            <v>G</v>
          </cell>
          <cell r="D505">
            <v>850</v>
          </cell>
          <cell r="F505" t="str">
            <v>GENERAL PLANT (UTAH)</v>
          </cell>
          <cell r="G505" t="str">
            <v>392.30</v>
          </cell>
          <cell r="H505" t="str">
            <v>Aircraft</v>
          </cell>
          <cell r="I505">
            <v>3076269.26</v>
          </cell>
        </row>
        <row r="506">
          <cell r="A506" t="str">
            <v>39603; Utah</v>
          </cell>
          <cell r="B506" t="str">
            <v>Utah</v>
          </cell>
          <cell r="C506" t="str">
            <v>G</v>
          </cell>
          <cell r="D506">
            <v>850</v>
          </cell>
          <cell r="F506" t="str">
            <v>GENERAL PLANT (UTAH)</v>
          </cell>
          <cell r="G506" t="str">
            <v>396.03</v>
          </cell>
          <cell r="H506" t="str">
            <v>Light Power Operated Equipment</v>
          </cell>
          <cell r="I506">
            <v>6295956.5300000003</v>
          </cell>
        </row>
        <row r="507">
          <cell r="A507" t="str">
            <v>39607; Utah</v>
          </cell>
          <cell r="B507" t="str">
            <v>Utah</v>
          </cell>
          <cell r="C507" t="str">
            <v>G</v>
          </cell>
          <cell r="D507">
            <v>850</v>
          </cell>
          <cell r="F507" t="str">
            <v>GENERAL PLANT (UTAH)</v>
          </cell>
          <cell r="G507" t="str">
            <v>396.07</v>
          </cell>
          <cell r="H507" t="str">
            <v>Heavy Power Operated Equipment</v>
          </cell>
          <cell r="I507">
            <v>50520185.099999897</v>
          </cell>
        </row>
        <row r="508">
          <cell r="A508" t="str">
            <v xml:space="preserve">0; </v>
          </cell>
          <cell r="F508" t="str">
            <v>GENERAL PLANT (UTAH) Total</v>
          </cell>
          <cell r="I508">
            <v>194647202.18999979</v>
          </cell>
        </row>
        <row r="509">
          <cell r="A509" t="str">
            <v>38920; Idaho</v>
          </cell>
          <cell r="B509" t="str">
            <v>Idaho</v>
          </cell>
          <cell r="C509" t="str">
            <v>G</v>
          </cell>
          <cell r="D509">
            <v>300</v>
          </cell>
          <cell r="F509" t="str">
            <v>GENERAL PLANT (IDAHO)</v>
          </cell>
          <cell r="G509" t="str">
            <v>389.20</v>
          </cell>
          <cell r="H509" t="str">
            <v>Land Rights</v>
          </cell>
          <cell r="I509">
            <v>4867.6400000000003</v>
          </cell>
        </row>
        <row r="510">
          <cell r="A510" t="str">
            <v>39000; Idaho</v>
          </cell>
          <cell r="B510" t="str">
            <v>Idaho</v>
          </cell>
          <cell r="C510" t="str">
            <v>G</v>
          </cell>
          <cell r="D510">
            <v>300</v>
          </cell>
          <cell r="F510" t="str">
            <v>GENERAL PLANT (IDAHO)</v>
          </cell>
          <cell r="G510" t="str">
            <v>390.00</v>
          </cell>
          <cell r="H510" t="str">
            <v>Structures &amp; Improvements</v>
          </cell>
          <cell r="I510">
            <v>12179348.140000001</v>
          </cell>
        </row>
        <row r="511">
          <cell r="A511" t="str">
            <v>39201; Idaho</v>
          </cell>
          <cell r="B511" t="str">
            <v>Idaho</v>
          </cell>
          <cell r="C511" t="str">
            <v>G</v>
          </cell>
          <cell r="D511">
            <v>300</v>
          </cell>
          <cell r="F511" t="str">
            <v>GENERAL PLANT (IDAHO)</v>
          </cell>
          <cell r="G511" t="str">
            <v>392.01</v>
          </cell>
          <cell r="H511" t="str">
            <v>Transp. Eqpt - Light Trucks &amp; Vans</v>
          </cell>
          <cell r="I511">
            <v>2498605.52</v>
          </cell>
        </row>
        <row r="512">
          <cell r="A512" t="str">
            <v>39205; Idaho</v>
          </cell>
          <cell r="B512" t="str">
            <v>Idaho</v>
          </cell>
          <cell r="C512" t="str">
            <v>G</v>
          </cell>
          <cell r="D512">
            <v>300</v>
          </cell>
          <cell r="F512" t="str">
            <v>GENERAL PLANT (IDAHO)</v>
          </cell>
          <cell r="G512" t="str">
            <v>392.05</v>
          </cell>
          <cell r="H512" t="str">
            <v>Transp. Eqpt - Medium Trucks</v>
          </cell>
          <cell r="I512">
            <v>2964209.9</v>
          </cell>
        </row>
        <row r="513">
          <cell r="A513" t="str">
            <v>39209; Idaho</v>
          </cell>
          <cell r="B513" t="str">
            <v>Idaho</v>
          </cell>
          <cell r="C513" t="str">
            <v>G</v>
          </cell>
          <cell r="D513">
            <v>300</v>
          </cell>
          <cell r="F513" t="str">
            <v>GENERAL PLANT (IDAHO)</v>
          </cell>
          <cell r="G513" t="str">
            <v>392.09</v>
          </cell>
          <cell r="H513" t="str">
            <v>Transp. Eqpt - Trailers</v>
          </cell>
          <cell r="I513">
            <v>978960.98</v>
          </cell>
        </row>
        <row r="514">
          <cell r="A514" t="str">
            <v>39603; Idaho</v>
          </cell>
          <cell r="B514" t="str">
            <v>Idaho</v>
          </cell>
          <cell r="C514" t="str">
            <v>G</v>
          </cell>
          <cell r="D514">
            <v>300</v>
          </cell>
          <cell r="F514" t="str">
            <v>GENERAL PLANT (IDAHO)</v>
          </cell>
          <cell r="G514" t="str">
            <v>396.03</v>
          </cell>
          <cell r="H514" t="str">
            <v>Light Power Operated Equipment</v>
          </cell>
          <cell r="I514">
            <v>2094379.23</v>
          </cell>
        </row>
        <row r="515">
          <cell r="A515" t="str">
            <v>39607; Idaho</v>
          </cell>
          <cell r="B515" t="str">
            <v>Idaho</v>
          </cell>
          <cell r="C515" t="str">
            <v>G</v>
          </cell>
          <cell r="D515">
            <v>300</v>
          </cell>
          <cell r="F515" t="str">
            <v>GENERAL PLANT (IDAHO)</v>
          </cell>
          <cell r="G515" t="str">
            <v>396.07</v>
          </cell>
          <cell r="H515" t="str">
            <v>Heavy Power Operated Equipment</v>
          </cell>
          <cell r="I515">
            <v>6986609.9100000001</v>
          </cell>
        </row>
        <row r="516">
          <cell r="A516" t="str">
            <v xml:space="preserve">0; </v>
          </cell>
          <cell r="F516" t="str">
            <v>GENERAL PLANT (IDAHO) Total</v>
          </cell>
          <cell r="I516">
            <v>27706981.32</v>
          </cell>
        </row>
        <row r="517">
          <cell r="A517">
            <v>390.3</v>
          </cell>
          <cell r="C517" t="str">
            <v>G</v>
          </cell>
          <cell r="F517" t="str">
            <v>GENERAL VINTAGE ACCOUNTS</v>
          </cell>
          <cell r="G517" t="str">
            <v>390.30</v>
          </cell>
          <cell r="H517" t="str">
            <v>Structures and Improvements - Panels</v>
          </cell>
          <cell r="I517">
            <v>12769896.23</v>
          </cell>
        </row>
        <row r="518">
          <cell r="A518">
            <v>391</v>
          </cell>
          <cell r="C518" t="str">
            <v>G</v>
          </cell>
          <cell r="F518" t="str">
            <v>GENERAL VINTAGE ACCOUNTS</v>
          </cell>
          <cell r="G518" t="str">
            <v>391.00</v>
          </cell>
          <cell r="H518" t="str">
            <v>Office Furniture</v>
          </cell>
          <cell r="I518">
            <v>20976668.91</v>
          </cell>
        </row>
        <row r="519">
          <cell r="A519">
            <v>391.2</v>
          </cell>
          <cell r="C519" t="str">
            <v>G</v>
          </cell>
          <cell r="F519" t="str">
            <v>GENERAL VINTAGE ACCOUNTS</v>
          </cell>
          <cell r="G519" t="str">
            <v>391.20</v>
          </cell>
          <cell r="H519" t="str">
            <v>Computer Equipment</v>
          </cell>
          <cell r="I519">
            <v>59024730.960000202</v>
          </cell>
        </row>
        <row r="520">
          <cell r="A520">
            <v>391.3</v>
          </cell>
          <cell r="C520" t="str">
            <v>G</v>
          </cell>
          <cell r="F520" t="str">
            <v>GENERAL VINTAGE ACCOUNTS</v>
          </cell>
          <cell r="G520" t="str">
            <v>391.30</v>
          </cell>
          <cell r="H520" t="str">
            <v>Office Equipment</v>
          </cell>
          <cell r="I520">
            <v>882866.98</v>
          </cell>
        </row>
        <row r="521">
          <cell r="A521">
            <v>393</v>
          </cell>
          <cell r="C521" t="str">
            <v>G</v>
          </cell>
          <cell r="F521" t="str">
            <v>GENERAL VINTAGE ACCOUNTS</v>
          </cell>
          <cell r="G521" t="str">
            <v>393.00</v>
          </cell>
          <cell r="H521" t="str">
            <v>Stores Equipment</v>
          </cell>
          <cell r="I521">
            <v>14124139.470000001</v>
          </cell>
        </row>
        <row r="522">
          <cell r="A522">
            <v>394</v>
          </cell>
          <cell r="C522" t="str">
            <v>G</v>
          </cell>
          <cell r="F522" t="str">
            <v>GENERAL VINTAGE ACCOUNTS</v>
          </cell>
          <cell r="G522" t="str">
            <v>394.00</v>
          </cell>
          <cell r="H522" t="str">
            <v>Tools, Shop and Garage Equipment</v>
          </cell>
          <cell r="I522">
            <v>63134821.560000002</v>
          </cell>
        </row>
        <row r="523">
          <cell r="A523">
            <v>395</v>
          </cell>
          <cell r="C523" t="str">
            <v>G</v>
          </cell>
          <cell r="F523" t="str">
            <v>GENERAL VINTAGE ACCOUNTS</v>
          </cell>
          <cell r="G523" t="str">
            <v>395.00</v>
          </cell>
          <cell r="H523" t="str">
            <v>Laboratory Equipment</v>
          </cell>
          <cell r="I523">
            <v>38028513.660000004</v>
          </cell>
        </row>
        <row r="524">
          <cell r="A524">
            <v>397</v>
          </cell>
          <cell r="C524" t="str">
            <v>G</v>
          </cell>
          <cell r="F524" t="str">
            <v>GENERAL VINTAGE ACCOUNTS</v>
          </cell>
          <cell r="G524" t="str">
            <v>397.00</v>
          </cell>
          <cell r="H524" t="str">
            <v>Communication Equipment</v>
          </cell>
          <cell r="I524">
            <v>293178179.74000001</v>
          </cell>
        </row>
        <row r="525">
          <cell r="A525">
            <v>397.2</v>
          </cell>
          <cell r="C525" t="str">
            <v>G</v>
          </cell>
          <cell r="F525" t="str">
            <v>GENERAL VINTAGE ACCOUNTS</v>
          </cell>
          <cell r="G525" t="str">
            <v>397.20</v>
          </cell>
          <cell r="H525" t="str">
            <v>Mobile Communication Equipment</v>
          </cell>
          <cell r="I525">
            <v>5210694.83</v>
          </cell>
        </row>
        <row r="526">
          <cell r="A526">
            <v>398</v>
          </cell>
          <cell r="C526" t="str">
            <v>G</v>
          </cell>
          <cell r="F526" t="str">
            <v>GENERAL VINTAGE ACCOUNTS</v>
          </cell>
          <cell r="G526" t="str">
            <v>398.00</v>
          </cell>
          <cell r="H526" t="str">
            <v>Miscellaneous Equipment</v>
          </cell>
          <cell r="I526">
            <v>7303828.9500000104</v>
          </cell>
        </row>
        <row r="527">
          <cell r="A527" t="str">
            <v xml:space="preserve">0; </v>
          </cell>
          <cell r="F527" t="str">
            <v>GENERAL VINTAGE ACCOUNTS Total</v>
          </cell>
          <cell r="I527">
            <v>514634341.2900002</v>
          </cell>
        </row>
        <row r="528">
          <cell r="A528" t="str">
            <v xml:space="preserve">0; </v>
          </cell>
          <cell r="C528" t="str">
            <v>G Total</v>
          </cell>
          <cell r="I528">
            <v>969427352.16000009</v>
          </cell>
        </row>
        <row r="529">
          <cell r="A529" t="str">
            <v>39930; Utah</v>
          </cell>
          <cell r="B529" t="str">
            <v>Utah</v>
          </cell>
          <cell r="C529" t="str">
            <v>M</v>
          </cell>
          <cell r="E529">
            <v>800000</v>
          </cell>
          <cell r="F529" t="str">
            <v>MINING OPERATIONS (UTAH)</v>
          </cell>
          <cell r="G529" t="str">
            <v>399.30</v>
          </cell>
          <cell r="H529" t="str">
            <v>Structures &amp; Improvements</v>
          </cell>
          <cell r="I529">
            <v>15693192.640000001</v>
          </cell>
        </row>
        <row r="530">
          <cell r="A530" t="str">
            <v>39931; Utah</v>
          </cell>
          <cell r="B530" t="str">
            <v>Utah</v>
          </cell>
          <cell r="C530" t="str">
            <v>M</v>
          </cell>
          <cell r="E530">
            <v>907918</v>
          </cell>
          <cell r="F530" t="str">
            <v>MINING OPERATIONS (UTAH)</v>
          </cell>
          <cell r="G530" t="str">
            <v>399.31</v>
          </cell>
          <cell r="H530" t="str">
            <v>Structures &amp; Improvements - Prep Plant</v>
          </cell>
          <cell r="I530">
            <v>24395253.870000001</v>
          </cell>
        </row>
        <row r="531">
          <cell r="A531" t="str">
            <v>39941; Utah</v>
          </cell>
          <cell r="B531" t="str">
            <v>Utah</v>
          </cell>
          <cell r="C531" t="str">
            <v>M</v>
          </cell>
          <cell r="E531">
            <v>907918</v>
          </cell>
          <cell r="F531" t="str">
            <v>MINING OPERATIONS (UTAH)</v>
          </cell>
          <cell r="G531" t="str">
            <v>399.41</v>
          </cell>
          <cell r="H531" t="str">
            <v>Surface Processing Equipment - Prep Plant</v>
          </cell>
          <cell r="I531">
            <v>8155178.0899999999</v>
          </cell>
        </row>
        <row r="532">
          <cell r="A532" t="str">
            <v>39944; Utah</v>
          </cell>
          <cell r="B532" t="str">
            <v>Utah</v>
          </cell>
          <cell r="C532" t="str">
            <v>M</v>
          </cell>
          <cell r="E532">
            <v>800000</v>
          </cell>
          <cell r="F532" t="str">
            <v>MINING OPERATIONS (UTAH)</v>
          </cell>
          <cell r="G532" t="str">
            <v>399.44</v>
          </cell>
          <cell r="H532" t="str">
            <v>Surface Electric Power Facilities</v>
          </cell>
          <cell r="I532">
            <v>3424574.61</v>
          </cell>
        </row>
        <row r="533">
          <cell r="A533" t="str">
            <v>39945; Utah</v>
          </cell>
          <cell r="B533" t="str">
            <v>Utah</v>
          </cell>
          <cell r="C533" t="str">
            <v>M</v>
          </cell>
          <cell r="E533">
            <v>800000</v>
          </cell>
          <cell r="F533" t="str">
            <v>MINING OPERATIONS (UTAH)</v>
          </cell>
          <cell r="G533" t="str">
            <v>399.45</v>
          </cell>
          <cell r="H533" t="str">
            <v>Underground Equipment</v>
          </cell>
          <cell r="I533">
            <v>135138069.09999999</v>
          </cell>
        </row>
        <row r="534">
          <cell r="A534" t="str">
            <v>39951; Utah</v>
          </cell>
          <cell r="B534" t="str">
            <v>Utah</v>
          </cell>
          <cell r="C534" t="str">
            <v>M</v>
          </cell>
          <cell r="E534">
            <v>800000</v>
          </cell>
          <cell r="F534" t="str">
            <v>MINING OPERATIONS (UTAH)</v>
          </cell>
          <cell r="G534" t="str">
            <v>399.51</v>
          </cell>
          <cell r="H534" t="str">
            <v>Vehicles</v>
          </cell>
          <cell r="I534">
            <v>1191523.48</v>
          </cell>
        </row>
        <row r="535">
          <cell r="A535" t="str">
            <v>39952; Utah</v>
          </cell>
          <cell r="B535" t="str">
            <v>Utah</v>
          </cell>
          <cell r="C535" t="str">
            <v>M</v>
          </cell>
          <cell r="E535">
            <v>800000</v>
          </cell>
          <cell r="F535" t="str">
            <v>MINING OPERATIONS (UTAH)</v>
          </cell>
          <cell r="G535" t="str">
            <v>399.52</v>
          </cell>
          <cell r="H535" t="str">
            <v>Heavy Construction Equipment</v>
          </cell>
          <cell r="I535">
            <v>5988395.7199999997</v>
          </cell>
        </row>
        <row r="536">
          <cell r="A536" t="str">
            <v>39960; Utah</v>
          </cell>
          <cell r="B536" t="str">
            <v>Utah</v>
          </cell>
          <cell r="C536" t="str">
            <v>M</v>
          </cell>
          <cell r="E536">
            <v>800000</v>
          </cell>
          <cell r="F536" t="str">
            <v>MINING OPERATIONS (UTAH)</v>
          </cell>
          <cell r="G536" t="str">
            <v>399.60</v>
          </cell>
          <cell r="H536" t="str">
            <v>Miscellaneous Equipment</v>
          </cell>
          <cell r="I536">
            <v>2331379.02</v>
          </cell>
        </row>
        <row r="537">
          <cell r="A537" t="str">
            <v>39961; Utah</v>
          </cell>
          <cell r="B537" t="str">
            <v>Utah</v>
          </cell>
          <cell r="C537" t="str">
            <v>M</v>
          </cell>
          <cell r="E537">
            <v>800000</v>
          </cell>
          <cell r="F537" t="str">
            <v>MINING OPERATIONS (UTAH)</v>
          </cell>
          <cell r="G537" t="str">
            <v>399.61</v>
          </cell>
          <cell r="H537" t="str">
            <v>Computer Equipment</v>
          </cell>
          <cell r="I537">
            <v>392405.87</v>
          </cell>
        </row>
        <row r="538">
          <cell r="A538" t="str">
            <v>39970; Utah</v>
          </cell>
          <cell r="B538" t="str">
            <v>Utah</v>
          </cell>
          <cell r="C538" t="str">
            <v>M</v>
          </cell>
          <cell r="E538">
            <v>800000</v>
          </cell>
          <cell r="F538" t="str">
            <v>MINING OPERATIONS (UTAH)</v>
          </cell>
          <cell r="G538" t="str">
            <v>399.70</v>
          </cell>
          <cell r="H538" t="str">
            <v>Mine Development</v>
          </cell>
          <cell r="I538">
            <v>38414876.890000001</v>
          </cell>
        </row>
        <row r="539">
          <cell r="F539" t="str">
            <v>MINING OPERATIONS (UTAH) Total</v>
          </cell>
          <cell r="I539">
            <v>235124849.29000002</v>
          </cell>
        </row>
        <row r="540">
          <cell r="C540" t="str">
            <v>M Total</v>
          </cell>
          <cell r="I540">
            <v>235124849.29000002</v>
          </cell>
        </row>
        <row r="541">
          <cell r="C541" t="str">
            <v>Grand Total</v>
          </cell>
          <cell r="I541">
            <v>21606320187.510002</v>
          </cell>
        </row>
      </sheetData>
      <sheetData sheetId="13" refreshError="1"/>
      <sheetData sheetId="14" refreshError="1"/>
      <sheetData sheetId="15">
        <row r="8">
          <cell r="F8" t="str">
            <v>ACCOUNT</v>
          </cell>
          <cell r="H8">
            <v>40908</v>
          </cell>
          <cell r="J8" t="str">
            <v>RETIREMENTS</v>
          </cell>
          <cell r="L8">
            <v>41274</v>
          </cell>
          <cell r="N8" t="str">
            <v>RETIREMENTS</v>
          </cell>
          <cell r="P8">
            <v>41639</v>
          </cell>
          <cell r="R8">
            <v>40908</v>
          </cell>
          <cell r="T8" t="str">
            <v>RATE</v>
          </cell>
          <cell r="V8" t="str">
            <v>AMOUNT</v>
          </cell>
          <cell r="X8" t="str">
            <v>RETIREMENTS</v>
          </cell>
          <cell r="Z8" t="str">
            <v>PCT</v>
          </cell>
          <cell r="AB8" t="str">
            <v>AMOUNT</v>
          </cell>
          <cell r="AD8">
            <v>41274</v>
          </cell>
          <cell r="AF8" t="str">
            <v>RATE</v>
          </cell>
          <cell r="AH8" t="str">
            <v>AMOUNT</v>
          </cell>
          <cell r="AJ8" t="str">
            <v>RETIREMENTS</v>
          </cell>
          <cell r="AL8" t="str">
            <v>PCT</v>
          </cell>
          <cell r="AN8" t="str">
            <v>AMOUNT</v>
          </cell>
          <cell r="AP8">
            <v>41274</v>
          </cell>
        </row>
        <row r="9">
          <cell r="F9">
            <v>-1</v>
          </cell>
          <cell r="H9">
            <v>-2</v>
          </cell>
          <cell r="J9">
            <v>-3</v>
          </cell>
          <cell r="L9" t="str">
            <v>(4)=(2)+(3)</v>
          </cell>
          <cell r="N9">
            <v>-5</v>
          </cell>
          <cell r="P9" t="str">
            <v>(6)=(4)+(5)</v>
          </cell>
          <cell r="R9">
            <v>-7</v>
          </cell>
          <cell r="T9">
            <v>-8</v>
          </cell>
          <cell r="V9">
            <v>-9</v>
          </cell>
          <cell r="X9">
            <v>-10</v>
          </cell>
          <cell r="AD9" t="str">
            <v>(11)=(7)+(9)+(10)</v>
          </cell>
          <cell r="AF9">
            <v>-12</v>
          </cell>
          <cell r="AH9">
            <v>-13</v>
          </cell>
          <cell r="AJ9">
            <v>-14</v>
          </cell>
          <cell r="AP9" t="str">
            <v>(15)=(11)+(13)+(14)</v>
          </cell>
        </row>
        <row r="11">
          <cell r="B11" t="str">
            <v>Location</v>
          </cell>
          <cell r="E11" t="str">
            <v>STEAM PRODUCTION PLANT</v>
          </cell>
        </row>
        <row r="13">
          <cell r="F13" t="str">
            <v>BLUNDELL</v>
          </cell>
        </row>
        <row r="14">
          <cell r="A14" t="str">
            <v xml:space="preserve">310.20 0181         </v>
          </cell>
          <cell r="B14">
            <v>181</v>
          </cell>
          <cell r="C14" t="str">
            <v>ProdTrans</v>
          </cell>
          <cell r="D14" t="str">
            <v xml:space="preserve">310.20 0181         </v>
          </cell>
          <cell r="E14">
            <v>310.2</v>
          </cell>
          <cell r="F14" t="str">
            <v>Land Rights</v>
          </cell>
          <cell r="H14">
            <v>35883106.869999997</v>
          </cell>
          <cell r="J14">
            <v>0</v>
          </cell>
          <cell r="L14">
            <v>35883106.869999997</v>
          </cell>
          <cell r="N14">
            <v>0</v>
          </cell>
          <cell r="P14">
            <v>35883106.869999997</v>
          </cell>
          <cell r="R14">
            <v>18954981</v>
          </cell>
          <cell r="T14">
            <v>2.27</v>
          </cell>
          <cell r="V14">
            <v>814547</v>
          </cell>
          <cell r="X14">
            <v>0</v>
          </cell>
          <cell r="Z14">
            <v>0</v>
          </cell>
          <cell r="AB14">
            <v>0</v>
          </cell>
          <cell r="AD14">
            <v>19769528</v>
          </cell>
          <cell r="AF14">
            <v>2.27</v>
          </cell>
          <cell r="AH14">
            <v>814547</v>
          </cell>
          <cell r="AJ14">
            <v>0</v>
          </cell>
          <cell r="AL14">
            <v>0</v>
          </cell>
          <cell r="AN14">
            <v>0</v>
          </cell>
          <cell r="AP14">
            <v>20584075</v>
          </cell>
        </row>
        <row r="15">
          <cell r="A15" t="str">
            <v xml:space="preserve">311.00 0181         </v>
          </cell>
          <cell r="B15">
            <v>181</v>
          </cell>
          <cell r="C15" t="str">
            <v>ProdTrans</v>
          </cell>
          <cell r="D15" t="str">
            <v xml:space="preserve">311.00 0181         </v>
          </cell>
          <cell r="E15">
            <v>311</v>
          </cell>
          <cell r="F15" t="str">
            <v>Structures and Improvements</v>
          </cell>
          <cell r="H15">
            <v>8026576.1799999997</v>
          </cell>
          <cell r="J15">
            <v>-19101.739999999998</v>
          </cell>
          <cell r="L15">
            <v>8007474.4399999995</v>
          </cell>
          <cell r="N15">
            <v>-19707.560000000001</v>
          </cell>
          <cell r="P15">
            <v>7987766.8799999999</v>
          </cell>
          <cell r="R15">
            <v>4056001</v>
          </cell>
          <cell r="T15">
            <v>1.69</v>
          </cell>
          <cell r="V15">
            <v>135488</v>
          </cell>
          <cell r="X15">
            <v>-19101.739999999998</v>
          </cell>
          <cell r="Z15">
            <v>-30</v>
          </cell>
          <cell r="AB15">
            <v>-5730.5219999999999</v>
          </cell>
          <cell r="AD15">
            <v>4166656.7379999999</v>
          </cell>
          <cell r="AF15">
            <v>1.69</v>
          </cell>
          <cell r="AH15">
            <v>135160</v>
          </cell>
          <cell r="AJ15">
            <v>-19707.560000000001</v>
          </cell>
          <cell r="AL15">
            <v>-30</v>
          </cell>
          <cell r="AN15">
            <v>-5912.268</v>
          </cell>
          <cell r="AP15">
            <v>4276196.91</v>
          </cell>
        </row>
        <row r="16">
          <cell r="A16" t="str">
            <v xml:space="preserve">312.00 0181         </v>
          </cell>
          <cell r="B16">
            <v>181</v>
          </cell>
          <cell r="C16" t="str">
            <v>ProdTrans</v>
          </cell>
          <cell r="D16" t="str">
            <v xml:space="preserve">312.00 0181         </v>
          </cell>
          <cell r="E16">
            <v>312</v>
          </cell>
          <cell r="F16" t="str">
            <v>Boiler Plant Equipment</v>
          </cell>
          <cell r="H16">
            <v>28217346.91</v>
          </cell>
          <cell r="J16">
            <v>-224670.18</v>
          </cell>
          <cell r="L16">
            <v>27992676.73</v>
          </cell>
          <cell r="N16">
            <v>-234822.98999999996</v>
          </cell>
          <cell r="P16">
            <v>27757853.740000002</v>
          </cell>
          <cell r="R16">
            <v>12572148</v>
          </cell>
          <cell r="T16">
            <v>3.14</v>
          </cell>
          <cell r="V16">
            <v>882497</v>
          </cell>
          <cell r="X16">
            <v>-224670.18</v>
          </cell>
          <cell r="Z16">
            <v>-10</v>
          </cell>
          <cell r="AB16">
            <v>-22467.017999999996</v>
          </cell>
          <cell r="AD16">
            <v>13207507.802000001</v>
          </cell>
          <cell r="AF16">
            <v>3.14</v>
          </cell>
          <cell r="AH16">
            <v>875283</v>
          </cell>
          <cell r="AJ16">
            <v>-234822.98999999996</v>
          </cell>
          <cell r="AL16">
            <v>-10</v>
          </cell>
          <cell r="AN16">
            <v>-23482.298999999995</v>
          </cell>
          <cell r="AP16">
            <v>13824485.513</v>
          </cell>
        </row>
        <row r="17">
          <cell r="A17" t="str">
            <v xml:space="preserve">314.00 0181         </v>
          </cell>
          <cell r="B17">
            <v>181</v>
          </cell>
          <cell r="C17" t="str">
            <v>ProdTrans</v>
          </cell>
          <cell r="D17" t="str">
            <v xml:space="preserve">314.00 0181         </v>
          </cell>
          <cell r="E17">
            <v>314</v>
          </cell>
          <cell r="F17" t="str">
            <v>Turbogenerator Units</v>
          </cell>
          <cell r="H17">
            <v>32037766.34</v>
          </cell>
          <cell r="J17">
            <v>-236289.24000000005</v>
          </cell>
          <cell r="L17">
            <v>31801477.100000001</v>
          </cell>
          <cell r="N17">
            <v>-248067.71999999994</v>
          </cell>
          <cell r="P17">
            <v>31553409.380000003</v>
          </cell>
          <cell r="R17">
            <v>11896784</v>
          </cell>
          <cell r="T17">
            <v>2.12</v>
          </cell>
          <cell r="V17">
            <v>676696</v>
          </cell>
          <cell r="X17">
            <v>-236289.24000000005</v>
          </cell>
          <cell r="Z17">
            <v>-15</v>
          </cell>
          <cell r="AB17">
            <v>-35443.386000000006</v>
          </cell>
          <cell r="AD17">
            <v>12301747.374</v>
          </cell>
          <cell r="AF17">
            <v>2.12</v>
          </cell>
          <cell r="AH17">
            <v>671562</v>
          </cell>
          <cell r="AJ17">
            <v>-248067.71999999994</v>
          </cell>
          <cell r="AL17">
            <v>-15</v>
          </cell>
          <cell r="AN17">
            <v>-37210.157999999996</v>
          </cell>
          <cell r="AP17">
            <v>12688031.495999999</v>
          </cell>
        </row>
        <row r="18">
          <cell r="A18" t="str">
            <v xml:space="preserve">315.00 0181         </v>
          </cell>
          <cell r="B18">
            <v>181</v>
          </cell>
          <cell r="C18" t="str">
            <v>ProdTrans</v>
          </cell>
          <cell r="D18" t="str">
            <v xml:space="preserve">315.00 0181         </v>
          </cell>
          <cell r="E18">
            <v>315</v>
          </cell>
          <cell r="F18" t="str">
            <v>Accessory Electric Equipment</v>
          </cell>
          <cell r="H18">
            <v>7501209.7300000004</v>
          </cell>
          <cell r="J18">
            <v>-16803.150000000005</v>
          </cell>
          <cell r="L18">
            <v>7484406.5800000001</v>
          </cell>
          <cell r="N18">
            <v>-17696.71</v>
          </cell>
          <cell r="P18">
            <v>7466709.8700000001</v>
          </cell>
          <cell r="R18">
            <v>3310874</v>
          </cell>
          <cell r="T18">
            <v>1.61</v>
          </cell>
          <cell r="V18">
            <v>120634</v>
          </cell>
          <cell r="X18">
            <v>-16803.150000000005</v>
          </cell>
          <cell r="Z18">
            <v>-10</v>
          </cell>
          <cell r="AB18">
            <v>-1680.3150000000005</v>
          </cell>
          <cell r="AD18">
            <v>3413024.5350000001</v>
          </cell>
          <cell r="AF18">
            <v>1.61</v>
          </cell>
          <cell r="AH18">
            <v>120356</v>
          </cell>
          <cell r="AJ18">
            <v>-17696.71</v>
          </cell>
          <cell r="AL18">
            <v>-10</v>
          </cell>
          <cell r="AN18">
            <v>-1769.6709999999998</v>
          </cell>
          <cell r="AP18">
            <v>3513914.1540000001</v>
          </cell>
        </row>
        <row r="19">
          <cell r="A19" t="str">
            <v xml:space="preserve">316.00 0181         </v>
          </cell>
          <cell r="B19">
            <v>181</v>
          </cell>
          <cell r="C19" t="str">
            <v>ProdTrans</v>
          </cell>
          <cell r="D19" t="str">
            <v xml:space="preserve">316.00 0181         </v>
          </cell>
          <cell r="E19">
            <v>316</v>
          </cell>
          <cell r="F19" t="str">
            <v>Miscellaneous Power Plant Equipment</v>
          </cell>
          <cell r="H19">
            <v>1241261.6299999999</v>
          </cell>
          <cell r="J19">
            <v>-20004.310000000001</v>
          </cell>
          <cell r="L19">
            <v>1221257.3199999998</v>
          </cell>
          <cell r="N19">
            <v>-20004.310000000001</v>
          </cell>
          <cell r="P19">
            <v>1201253.0099999998</v>
          </cell>
          <cell r="R19">
            <v>447831</v>
          </cell>
          <cell r="T19">
            <v>1.96</v>
          </cell>
          <cell r="V19">
            <v>24133</v>
          </cell>
          <cell r="X19">
            <v>-20004.310000000001</v>
          </cell>
          <cell r="Z19">
            <v>-10</v>
          </cell>
          <cell r="AB19">
            <v>-2000.431</v>
          </cell>
          <cell r="AD19">
            <v>449959.25900000002</v>
          </cell>
          <cell r="AF19">
            <v>1.96</v>
          </cell>
          <cell r="AH19">
            <v>23741</v>
          </cell>
          <cell r="AJ19">
            <v>-20004.310000000001</v>
          </cell>
          <cell r="AL19">
            <v>-10</v>
          </cell>
          <cell r="AN19">
            <v>-2000.431</v>
          </cell>
          <cell r="AP19">
            <v>451695.51800000004</v>
          </cell>
        </row>
        <row r="20">
          <cell r="A20">
            <v>0</v>
          </cell>
          <cell r="F20" t="str">
            <v>TOTAL BLUNDELL</v>
          </cell>
          <cell r="H20">
            <v>112907267.66</v>
          </cell>
          <cell r="J20">
            <v>-516868.62000000005</v>
          </cell>
          <cell r="L20">
            <v>112390399.03999998</v>
          </cell>
          <cell r="N20">
            <v>-540299.28999999992</v>
          </cell>
          <cell r="P20">
            <v>111850099.75000001</v>
          </cell>
          <cell r="R20">
            <v>51238619</v>
          </cell>
          <cell r="V20">
            <v>2653995</v>
          </cell>
          <cell r="X20">
            <v>-516868.62000000005</v>
          </cell>
          <cell r="AB20">
            <v>-67321.672000000006</v>
          </cell>
          <cell r="AD20">
            <v>53308423.708000004</v>
          </cell>
          <cell r="AH20">
            <v>2640649</v>
          </cell>
          <cell r="AJ20">
            <v>-540299.28999999992</v>
          </cell>
          <cell r="AN20">
            <v>-70374.82699999999</v>
          </cell>
          <cell r="AP20">
            <v>55338398.590999998</v>
          </cell>
        </row>
        <row r="21">
          <cell r="A21">
            <v>0</v>
          </cell>
        </row>
        <row r="22">
          <cell r="A22">
            <v>0</v>
          </cell>
          <cell r="F22" t="str">
            <v>CARBON</v>
          </cell>
        </row>
        <row r="23">
          <cell r="A23" t="str">
            <v xml:space="preserve">311.00 0101         </v>
          </cell>
          <cell r="B23">
            <v>101</v>
          </cell>
          <cell r="C23" t="str">
            <v>ProdTrans</v>
          </cell>
          <cell r="D23" t="str">
            <v xml:space="preserve">311.00 0101         </v>
          </cell>
          <cell r="E23">
            <v>311</v>
          </cell>
          <cell r="F23" t="str">
            <v>Structures and Improvements</v>
          </cell>
          <cell r="H23">
            <v>15364075.57</v>
          </cell>
          <cell r="J23">
            <v>-50484.289999999979</v>
          </cell>
          <cell r="L23">
            <v>15313591.280000001</v>
          </cell>
          <cell r="N23">
            <v>-51969.62</v>
          </cell>
          <cell r="P23">
            <v>15261621.660000002</v>
          </cell>
          <cell r="R23">
            <v>9043571</v>
          </cell>
          <cell r="T23">
            <v>2.5499999999999998</v>
          </cell>
          <cell r="V23">
            <v>391140</v>
          </cell>
          <cell r="X23">
            <v>-50484.289999999979</v>
          </cell>
          <cell r="Z23">
            <v>-30</v>
          </cell>
          <cell r="AB23">
            <v>-15145.286999999993</v>
          </cell>
          <cell r="AD23">
            <v>9369081.4230000004</v>
          </cell>
          <cell r="AF23">
            <v>2.5499999999999998</v>
          </cell>
          <cell r="AH23">
            <v>389834</v>
          </cell>
          <cell r="AJ23">
            <v>-51969.62</v>
          </cell>
          <cell r="AL23">
            <v>-30</v>
          </cell>
          <cell r="AN23">
            <v>-15590.886</v>
          </cell>
          <cell r="AP23">
            <v>9691354.9170000013</v>
          </cell>
        </row>
        <row r="24">
          <cell r="A24" t="str">
            <v xml:space="preserve">312.00 0101         </v>
          </cell>
          <cell r="B24">
            <v>101</v>
          </cell>
          <cell r="C24" t="str">
            <v>ProdTrans</v>
          </cell>
          <cell r="D24" t="str">
            <v xml:space="preserve">312.00 0101         </v>
          </cell>
          <cell r="E24">
            <v>312</v>
          </cell>
          <cell r="F24" t="str">
            <v>Boiler Plant Equipment</v>
          </cell>
          <cell r="H24">
            <v>68831424.890000001</v>
          </cell>
          <cell r="J24">
            <v>-525222.25999999989</v>
          </cell>
          <cell r="L24">
            <v>68306202.629999995</v>
          </cell>
          <cell r="N24">
            <v>-542397.47000000009</v>
          </cell>
          <cell r="P24">
            <v>67763805.159999996</v>
          </cell>
          <cell r="R24">
            <v>36934687</v>
          </cell>
          <cell r="T24">
            <v>3.25</v>
          </cell>
          <cell r="V24">
            <v>2228486</v>
          </cell>
          <cell r="X24">
            <v>-525222.25999999989</v>
          </cell>
          <cell r="Z24">
            <v>-10</v>
          </cell>
          <cell r="AB24">
            <v>-52522.225999999988</v>
          </cell>
          <cell r="AD24">
            <v>38585428.513999999</v>
          </cell>
          <cell r="AF24">
            <v>3.25</v>
          </cell>
          <cell r="AH24">
            <v>2211138</v>
          </cell>
          <cell r="AJ24">
            <v>-542397.47000000009</v>
          </cell>
          <cell r="AL24">
            <v>-10</v>
          </cell>
          <cell r="AN24">
            <v>-54239.74700000001</v>
          </cell>
          <cell r="AP24">
            <v>40199929.296999998</v>
          </cell>
        </row>
        <row r="25">
          <cell r="A25" t="str">
            <v xml:space="preserve">314.00 0101         </v>
          </cell>
          <cell r="B25">
            <v>101</v>
          </cell>
          <cell r="C25" t="str">
            <v>ProdTrans</v>
          </cell>
          <cell r="D25" t="str">
            <v xml:space="preserve">314.00 0101         </v>
          </cell>
          <cell r="E25">
            <v>314</v>
          </cell>
          <cell r="F25" t="str">
            <v>Turbogenerator Units</v>
          </cell>
          <cell r="H25">
            <v>28351048.870000001</v>
          </cell>
          <cell r="J25">
            <v>-254299.33999999994</v>
          </cell>
          <cell r="L25">
            <v>28096749.530000001</v>
          </cell>
          <cell r="N25">
            <v>-261850.21000000005</v>
          </cell>
          <cell r="P25">
            <v>27834899.32</v>
          </cell>
          <cell r="R25">
            <v>14895098</v>
          </cell>
          <cell r="T25">
            <v>3</v>
          </cell>
          <cell r="V25">
            <v>846717</v>
          </cell>
          <cell r="X25">
            <v>-254299.33999999994</v>
          </cell>
          <cell r="Z25">
            <v>-15</v>
          </cell>
          <cell r="AB25">
            <v>-38144.900999999991</v>
          </cell>
          <cell r="AD25">
            <v>15449370.759</v>
          </cell>
          <cell r="AF25">
            <v>3</v>
          </cell>
          <cell r="AH25">
            <v>838975</v>
          </cell>
          <cell r="AJ25">
            <v>-261850.21000000005</v>
          </cell>
          <cell r="AL25">
            <v>-15</v>
          </cell>
          <cell r="AN25">
            <v>-39277.531500000012</v>
          </cell>
          <cell r="AP25">
            <v>15987218.017499998</v>
          </cell>
        </row>
        <row r="26">
          <cell r="A26" t="str">
            <v xml:space="preserve">315.00 0101         </v>
          </cell>
          <cell r="B26">
            <v>101</v>
          </cell>
          <cell r="C26" t="str">
            <v>ProdTrans</v>
          </cell>
          <cell r="D26" t="str">
            <v xml:space="preserve">315.00 0101         </v>
          </cell>
          <cell r="E26">
            <v>315</v>
          </cell>
          <cell r="F26" t="str">
            <v>Accessory Electric Equipment</v>
          </cell>
          <cell r="H26">
            <v>6218094.1699999999</v>
          </cell>
          <cell r="J26">
            <v>-27291.839999999993</v>
          </cell>
          <cell r="L26">
            <v>6190802.3300000001</v>
          </cell>
          <cell r="N26">
            <v>-28451.760000000002</v>
          </cell>
          <cell r="P26">
            <v>6162350.5700000003</v>
          </cell>
          <cell r="R26">
            <v>3254763</v>
          </cell>
          <cell r="T26">
            <v>2.31</v>
          </cell>
          <cell r="V26">
            <v>143323</v>
          </cell>
          <cell r="X26">
            <v>-27291.839999999993</v>
          </cell>
          <cell r="Z26">
            <v>-10</v>
          </cell>
          <cell r="AB26">
            <v>-2729.1839999999993</v>
          </cell>
          <cell r="AD26">
            <v>3368064.9760000003</v>
          </cell>
          <cell r="AF26">
            <v>2.31</v>
          </cell>
          <cell r="AH26">
            <v>142679</v>
          </cell>
          <cell r="AJ26">
            <v>-28451.760000000002</v>
          </cell>
          <cell r="AL26">
            <v>-10</v>
          </cell>
          <cell r="AN26">
            <v>-2845.1760000000004</v>
          </cell>
          <cell r="AP26">
            <v>3479447.0400000005</v>
          </cell>
        </row>
        <row r="27">
          <cell r="A27" t="str">
            <v xml:space="preserve">316.00 0101         </v>
          </cell>
          <cell r="B27">
            <v>101</v>
          </cell>
          <cell r="C27" t="str">
            <v>ProdTrans</v>
          </cell>
          <cell r="D27" t="str">
            <v xml:space="preserve">316.00 0101         </v>
          </cell>
          <cell r="E27">
            <v>316</v>
          </cell>
          <cell r="F27" t="str">
            <v>Miscellaneous Power Plant Equipment</v>
          </cell>
          <cell r="H27">
            <v>809545.62</v>
          </cell>
          <cell r="J27">
            <v>-12006.87</v>
          </cell>
          <cell r="L27">
            <v>797538.75</v>
          </cell>
          <cell r="N27">
            <v>-12006.85</v>
          </cell>
          <cell r="P27">
            <v>785531.9</v>
          </cell>
          <cell r="R27">
            <v>313789</v>
          </cell>
          <cell r="T27">
            <v>2.58</v>
          </cell>
          <cell r="V27">
            <v>20731</v>
          </cell>
          <cell r="X27">
            <v>-12006.87</v>
          </cell>
          <cell r="Z27">
            <v>-10</v>
          </cell>
          <cell r="AB27">
            <v>-1200.6870000000001</v>
          </cell>
          <cell r="AD27">
            <v>321312.44300000003</v>
          </cell>
          <cell r="AF27">
            <v>2.58</v>
          </cell>
          <cell r="AH27">
            <v>20422</v>
          </cell>
          <cell r="AJ27">
            <v>-12006.85</v>
          </cell>
          <cell r="AL27">
            <v>-10</v>
          </cell>
          <cell r="AN27">
            <v>-1200.6849999999999</v>
          </cell>
          <cell r="AP27">
            <v>328526.90800000005</v>
          </cell>
        </row>
        <row r="28">
          <cell r="A28">
            <v>0</v>
          </cell>
          <cell r="F28" t="str">
            <v>TOTAL CARBON</v>
          </cell>
          <cell r="H28">
            <v>119574189.12000002</v>
          </cell>
          <cell r="J28">
            <v>-869304.59999999974</v>
          </cell>
          <cell r="L28">
            <v>118704884.52</v>
          </cell>
          <cell r="N28">
            <v>-896675.91000000015</v>
          </cell>
          <cell r="P28">
            <v>117808208.60999998</v>
          </cell>
          <cell r="R28">
            <v>64441908</v>
          </cell>
          <cell r="V28">
            <v>3630397</v>
          </cell>
          <cell r="X28">
            <v>-869304.59999999974</v>
          </cell>
          <cell r="AB28">
            <v>-109742.28499999996</v>
          </cell>
          <cell r="AD28">
            <v>67093258.115000002</v>
          </cell>
          <cell r="AH28">
            <v>3603048</v>
          </cell>
          <cell r="AJ28">
            <v>-896675.91000000015</v>
          </cell>
          <cell r="AN28">
            <v>-113154.02550000003</v>
          </cell>
          <cell r="AP28">
            <v>69686476.179500014</v>
          </cell>
        </row>
        <row r="29">
          <cell r="A29">
            <v>0</v>
          </cell>
        </row>
        <row r="30">
          <cell r="A30">
            <v>0</v>
          </cell>
          <cell r="F30" t="str">
            <v>CHOLLA</v>
          </cell>
        </row>
        <row r="31">
          <cell r="A31" t="str">
            <v xml:space="preserve">310.20 0102         </v>
          </cell>
          <cell r="B31">
            <v>102</v>
          </cell>
          <cell r="C31" t="str">
            <v>ProdTrans</v>
          </cell>
          <cell r="D31" t="str">
            <v xml:space="preserve">310.20 0102         </v>
          </cell>
          <cell r="E31">
            <v>310.2</v>
          </cell>
          <cell r="F31" t="str">
            <v>Land Rights</v>
          </cell>
          <cell r="H31">
            <v>1201891.8500000001</v>
          </cell>
          <cell r="J31">
            <v>0</v>
          </cell>
          <cell r="L31">
            <v>1201891.8500000001</v>
          </cell>
          <cell r="N31">
            <v>0</v>
          </cell>
          <cell r="P31">
            <v>1201891.8500000001</v>
          </cell>
          <cell r="R31">
            <v>121464</v>
          </cell>
          <cell r="T31">
            <v>2.94</v>
          </cell>
          <cell r="V31">
            <v>35336</v>
          </cell>
          <cell r="X31">
            <v>0</v>
          </cell>
          <cell r="Z31">
            <v>0</v>
          </cell>
          <cell r="AB31">
            <v>0</v>
          </cell>
          <cell r="AD31">
            <v>156800</v>
          </cell>
          <cell r="AF31">
            <v>2.94</v>
          </cell>
          <cell r="AH31">
            <v>35336</v>
          </cell>
          <cell r="AJ31">
            <v>0</v>
          </cell>
          <cell r="AL31">
            <v>0</v>
          </cell>
          <cell r="AN31">
            <v>0</v>
          </cell>
          <cell r="AP31">
            <v>192136</v>
          </cell>
        </row>
        <row r="32">
          <cell r="A32" t="str">
            <v xml:space="preserve">311.00 0102         </v>
          </cell>
          <cell r="B32">
            <v>102</v>
          </cell>
          <cell r="C32" t="str">
            <v>ProdTrans</v>
          </cell>
          <cell r="D32" t="str">
            <v xml:space="preserve">311.00 0102         </v>
          </cell>
          <cell r="E32">
            <v>311</v>
          </cell>
          <cell r="F32" t="str">
            <v>Structures and Improvements</v>
          </cell>
          <cell r="H32">
            <v>59823656.619999997</v>
          </cell>
          <cell r="J32">
            <v>-144588.84000000003</v>
          </cell>
          <cell r="L32">
            <v>59679067.779999994</v>
          </cell>
          <cell r="N32">
            <v>-149332.13</v>
          </cell>
          <cell r="P32">
            <v>59529735.649999991</v>
          </cell>
          <cell r="R32">
            <v>22580228</v>
          </cell>
          <cell r="T32">
            <v>1.57</v>
          </cell>
          <cell r="V32">
            <v>938096</v>
          </cell>
          <cell r="X32">
            <v>-144588.84000000003</v>
          </cell>
          <cell r="Z32">
            <v>-30</v>
          </cell>
          <cell r="AB32">
            <v>-43376.652000000009</v>
          </cell>
          <cell r="AD32">
            <v>23330358.508000001</v>
          </cell>
          <cell r="AF32">
            <v>1.57</v>
          </cell>
          <cell r="AH32">
            <v>935789</v>
          </cell>
          <cell r="AJ32">
            <v>-149332.13</v>
          </cell>
          <cell r="AL32">
            <v>-30</v>
          </cell>
          <cell r="AN32">
            <v>-44799.639000000003</v>
          </cell>
          <cell r="AP32">
            <v>24072015.739000004</v>
          </cell>
        </row>
        <row r="33">
          <cell r="A33" t="str">
            <v xml:space="preserve">312.00 0102         </v>
          </cell>
          <cell r="B33">
            <v>102</v>
          </cell>
          <cell r="C33" t="str">
            <v>ProdTrans</v>
          </cell>
          <cell r="D33" t="str">
            <v xml:space="preserve">312.00 0102         </v>
          </cell>
          <cell r="E33">
            <v>312</v>
          </cell>
          <cell r="F33" t="str">
            <v>Boiler Plant Equipment</v>
          </cell>
          <cell r="H33">
            <v>325922912.70999998</v>
          </cell>
          <cell r="J33">
            <v>-2331654.4300000006</v>
          </cell>
          <cell r="L33">
            <v>323591258.27999997</v>
          </cell>
          <cell r="N33">
            <v>-2414193.6799999997</v>
          </cell>
          <cell r="P33">
            <v>321177064.59999996</v>
          </cell>
          <cell r="R33">
            <v>95109183</v>
          </cell>
          <cell r="T33">
            <v>1.5</v>
          </cell>
          <cell r="V33">
            <v>4871356</v>
          </cell>
          <cell r="X33">
            <v>-2331654.4300000006</v>
          </cell>
          <cell r="Z33">
            <v>-10</v>
          </cell>
          <cell r="AB33">
            <v>-233165.44300000006</v>
          </cell>
          <cell r="AD33">
            <v>97415719.126999989</v>
          </cell>
          <cell r="AF33">
            <v>1.5</v>
          </cell>
          <cell r="AH33">
            <v>4835762</v>
          </cell>
          <cell r="AJ33">
            <v>-2414193.6799999997</v>
          </cell>
          <cell r="AL33">
            <v>-10</v>
          </cell>
          <cell r="AN33">
            <v>-241419.36799999996</v>
          </cell>
          <cell r="AP33">
            <v>99595868.078999996</v>
          </cell>
        </row>
        <row r="34">
          <cell r="A34" t="str">
            <v xml:space="preserve">314.00 0102         </v>
          </cell>
          <cell r="B34">
            <v>102</v>
          </cell>
          <cell r="C34" t="str">
            <v>ProdTrans</v>
          </cell>
          <cell r="D34" t="str">
            <v xml:space="preserve">314.00 0102         </v>
          </cell>
          <cell r="E34">
            <v>314</v>
          </cell>
          <cell r="F34" t="str">
            <v>Turbogenerator Units</v>
          </cell>
          <cell r="H34">
            <v>66047987.369999997</v>
          </cell>
          <cell r="J34">
            <v>-704400.02000000014</v>
          </cell>
          <cell r="L34">
            <v>65343587.349999994</v>
          </cell>
          <cell r="N34">
            <v>-719501.55</v>
          </cell>
          <cell r="P34">
            <v>64624085.799999997</v>
          </cell>
          <cell r="R34">
            <v>23812449</v>
          </cell>
          <cell r="T34">
            <v>1.71</v>
          </cell>
          <cell r="V34">
            <v>1123398</v>
          </cell>
          <cell r="X34">
            <v>-704400.02000000014</v>
          </cell>
          <cell r="Z34">
            <v>-15</v>
          </cell>
          <cell r="AB34">
            <v>-105660.00300000003</v>
          </cell>
          <cell r="AD34">
            <v>24125786.977000002</v>
          </cell>
          <cell r="AF34">
            <v>1.71</v>
          </cell>
          <cell r="AH34">
            <v>1111224</v>
          </cell>
          <cell r="AJ34">
            <v>-719501.55</v>
          </cell>
          <cell r="AL34">
            <v>-15</v>
          </cell>
          <cell r="AN34">
            <v>-107925.2325</v>
          </cell>
          <cell r="AP34">
            <v>24409584.194499999</v>
          </cell>
        </row>
        <row r="35">
          <cell r="A35" t="str">
            <v xml:space="preserve">315.00 0102         </v>
          </cell>
          <cell r="B35">
            <v>102</v>
          </cell>
          <cell r="C35" t="str">
            <v>ProdTrans</v>
          </cell>
          <cell r="D35" t="str">
            <v xml:space="preserve">315.00 0102         </v>
          </cell>
          <cell r="E35">
            <v>315</v>
          </cell>
          <cell r="F35" t="str">
            <v>Accessory Electric Equipment</v>
          </cell>
          <cell r="H35">
            <v>66675755.640000001</v>
          </cell>
          <cell r="J35">
            <v>-183012.45000000004</v>
          </cell>
          <cell r="L35">
            <v>66492743.189999998</v>
          </cell>
          <cell r="N35">
            <v>-192654.27999999994</v>
          </cell>
          <cell r="P35">
            <v>66300088.909999996</v>
          </cell>
          <cell r="R35">
            <v>25673903</v>
          </cell>
          <cell r="T35">
            <v>1.29</v>
          </cell>
          <cell r="V35">
            <v>858937</v>
          </cell>
          <cell r="X35">
            <v>-183012.45000000004</v>
          </cell>
          <cell r="Z35">
            <v>-10</v>
          </cell>
          <cell r="AB35">
            <v>-18301.245000000006</v>
          </cell>
          <cell r="AD35">
            <v>26331526.305</v>
          </cell>
          <cell r="AF35">
            <v>1.29</v>
          </cell>
          <cell r="AH35">
            <v>856514</v>
          </cell>
          <cell r="AJ35">
            <v>-192654.27999999994</v>
          </cell>
          <cell r="AL35">
            <v>-10</v>
          </cell>
          <cell r="AN35">
            <v>-19265.427999999993</v>
          </cell>
          <cell r="AP35">
            <v>26976120.596999999</v>
          </cell>
        </row>
        <row r="36">
          <cell r="A36" t="str">
            <v xml:space="preserve">316.00 0102         </v>
          </cell>
          <cell r="B36">
            <v>102</v>
          </cell>
          <cell r="C36" t="str">
            <v>ProdTrans</v>
          </cell>
          <cell r="D36" t="str">
            <v xml:space="preserve">316.00 0102         </v>
          </cell>
          <cell r="E36">
            <v>316</v>
          </cell>
          <cell r="F36" t="str">
            <v>Miscellaneous Power Plant Equipment</v>
          </cell>
          <cell r="H36">
            <v>4155951.08</v>
          </cell>
          <cell r="J36">
            <v>-74438.559999999983</v>
          </cell>
          <cell r="L36">
            <v>4081512.52</v>
          </cell>
          <cell r="N36">
            <v>-74438.559999999983</v>
          </cell>
          <cell r="P36">
            <v>4007073.96</v>
          </cell>
          <cell r="R36">
            <v>1440057</v>
          </cell>
          <cell r="T36">
            <v>1.68</v>
          </cell>
          <cell r="V36">
            <v>69195</v>
          </cell>
          <cell r="X36">
            <v>-74438.559999999983</v>
          </cell>
          <cell r="Z36">
            <v>-10</v>
          </cell>
          <cell r="AB36">
            <v>-7443.8559999999989</v>
          </cell>
          <cell r="AD36">
            <v>1427369.584</v>
          </cell>
          <cell r="AF36">
            <v>1.68</v>
          </cell>
          <cell r="AH36">
            <v>67944</v>
          </cell>
          <cell r="AJ36">
            <v>-74438.559999999983</v>
          </cell>
          <cell r="AL36">
            <v>-10</v>
          </cell>
          <cell r="AN36">
            <v>-7443.8559999999989</v>
          </cell>
          <cell r="AP36">
            <v>1413431.1680000001</v>
          </cell>
        </row>
        <row r="37">
          <cell r="A37">
            <v>0</v>
          </cell>
          <cell r="F37" t="str">
            <v>TOTAL CHOLLA</v>
          </cell>
          <cell r="H37">
            <v>523828155.26999992</v>
          </cell>
          <cell r="J37">
            <v>-3438094.3000000007</v>
          </cell>
          <cell r="L37">
            <v>520390060.96999997</v>
          </cell>
          <cell r="N37">
            <v>-3550120.1999999993</v>
          </cell>
          <cell r="P37">
            <v>516839940.76999992</v>
          </cell>
          <cell r="R37">
            <v>168737284</v>
          </cell>
          <cell r="V37">
            <v>7896318</v>
          </cell>
          <cell r="X37">
            <v>-3438094.3000000007</v>
          </cell>
          <cell r="AB37">
            <v>-407947.19900000008</v>
          </cell>
          <cell r="AD37">
            <v>172787560.50099999</v>
          </cell>
          <cell r="AH37">
            <v>7842569</v>
          </cell>
          <cell r="AJ37">
            <v>-3550120.1999999993</v>
          </cell>
          <cell r="AN37">
            <v>-420853.52349999995</v>
          </cell>
          <cell r="AP37">
            <v>176659155.7775</v>
          </cell>
        </row>
        <row r="38">
          <cell r="A38">
            <v>0</v>
          </cell>
        </row>
        <row r="39">
          <cell r="A39">
            <v>0</v>
          </cell>
          <cell r="F39" t="str">
            <v>COLSTRIP</v>
          </cell>
        </row>
        <row r="40">
          <cell r="A40" t="str">
            <v xml:space="preserve">311.00 0103         </v>
          </cell>
          <cell r="B40">
            <v>103</v>
          </cell>
          <cell r="C40" t="str">
            <v>ProdTrans</v>
          </cell>
          <cell r="D40" t="str">
            <v xml:space="preserve">311.00 0103         </v>
          </cell>
          <cell r="E40">
            <v>311</v>
          </cell>
          <cell r="F40" t="str">
            <v>Structures and Improvements</v>
          </cell>
          <cell r="H40">
            <v>58963335.350000001</v>
          </cell>
          <cell r="J40">
            <v>-156452.87</v>
          </cell>
          <cell r="L40">
            <v>58806882.480000004</v>
          </cell>
          <cell r="N40">
            <v>-161315.34999999995</v>
          </cell>
          <cell r="P40">
            <v>58645567.130000003</v>
          </cell>
          <cell r="R40">
            <v>32403454</v>
          </cell>
          <cell r="T40">
            <v>1.38</v>
          </cell>
          <cell r="V40">
            <v>812615</v>
          </cell>
          <cell r="X40">
            <v>-156452.87</v>
          </cell>
          <cell r="Z40">
            <v>-30</v>
          </cell>
          <cell r="AB40">
            <v>-46935.860999999997</v>
          </cell>
          <cell r="AD40">
            <v>33012680.268999998</v>
          </cell>
          <cell r="AF40">
            <v>1.38</v>
          </cell>
          <cell r="AH40">
            <v>810422</v>
          </cell>
          <cell r="AJ40">
            <v>-161315.34999999995</v>
          </cell>
          <cell r="AL40">
            <v>-30</v>
          </cell>
          <cell r="AN40">
            <v>-48394.604999999981</v>
          </cell>
          <cell r="AP40">
            <v>33613392.313999996</v>
          </cell>
        </row>
        <row r="41">
          <cell r="A41" t="str">
            <v xml:space="preserve">312.00 0103         </v>
          </cell>
          <cell r="B41">
            <v>103</v>
          </cell>
          <cell r="C41" t="str">
            <v>ProdTrans</v>
          </cell>
          <cell r="D41" t="str">
            <v xml:space="preserve">312.00 0103         </v>
          </cell>
          <cell r="E41">
            <v>312</v>
          </cell>
          <cell r="F41" t="str">
            <v>Boiler Plant Equipment</v>
          </cell>
          <cell r="H41">
            <v>114250014.19</v>
          </cell>
          <cell r="J41">
            <v>-1328633.6600000001</v>
          </cell>
          <cell r="L41">
            <v>112921380.53</v>
          </cell>
          <cell r="N41">
            <v>-1367953.63</v>
          </cell>
          <cell r="P41">
            <v>111553426.90000001</v>
          </cell>
          <cell r="R41">
            <v>62967414</v>
          </cell>
          <cell r="T41">
            <v>1.5</v>
          </cell>
          <cell r="V41">
            <v>1703785</v>
          </cell>
          <cell r="X41">
            <v>-1328633.6600000001</v>
          </cell>
          <cell r="Z41">
            <v>-10</v>
          </cell>
          <cell r="AB41">
            <v>-132863.36600000001</v>
          </cell>
          <cell r="AD41">
            <v>63209701.974000007</v>
          </cell>
          <cell r="AF41">
            <v>1.5</v>
          </cell>
          <cell r="AH41">
            <v>1683561</v>
          </cell>
          <cell r="AJ41">
            <v>-1367953.63</v>
          </cell>
          <cell r="AL41">
            <v>-10</v>
          </cell>
          <cell r="AN41">
            <v>-136795.36299999998</v>
          </cell>
          <cell r="AP41">
            <v>63388513.981000006</v>
          </cell>
        </row>
        <row r="42">
          <cell r="A42" t="str">
            <v xml:space="preserve">314.00 0103         </v>
          </cell>
          <cell r="B42">
            <v>103</v>
          </cell>
          <cell r="C42" t="str">
            <v>ProdTrans</v>
          </cell>
          <cell r="D42" t="str">
            <v xml:space="preserve">314.00 0103         </v>
          </cell>
          <cell r="E42">
            <v>314</v>
          </cell>
          <cell r="F42" t="str">
            <v>Turbogenerator Units</v>
          </cell>
          <cell r="H42">
            <v>34705785.420000002</v>
          </cell>
          <cell r="J42">
            <v>-343330.44000000006</v>
          </cell>
          <cell r="L42">
            <v>34362454.980000004</v>
          </cell>
          <cell r="N42">
            <v>-356240.86000000016</v>
          </cell>
          <cell r="P42">
            <v>34006214.120000005</v>
          </cell>
          <cell r="R42">
            <v>14945002</v>
          </cell>
          <cell r="T42">
            <v>1.86</v>
          </cell>
          <cell r="V42">
            <v>642335</v>
          </cell>
          <cell r="X42">
            <v>-343330.44000000006</v>
          </cell>
          <cell r="Z42">
            <v>-15</v>
          </cell>
          <cell r="AB42">
            <v>-51499.566000000006</v>
          </cell>
          <cell r="AD42">
            <v>15192506.994000001</v>
          </cell>
          <cell r="AF42">
            <v>1.86</v>
          </cell>
          <cell r="AH42">
            <v>635829</v>
          </cell>
          <cell r="AJ42">
            <v>-356240.86000000016</v>
          </cell>
          <cell r="AL42">
            <v>-15</v>
          </cell>
          <cell r="AN42">
            <v>-53436.129000000023</v>
          </cell>
          <cell r="AP42">
            <v>15418659.005000001</v>
          </cell>
        </row>
        <row r="43">
          <cell r="A43" t="str">
            <v xml:space="preserve">315.00 0103         </v>
          </cell>
          <cell r="B43">
            <v>103</v>
          </cell>
          <cell r="C43" t="str">
            <v>ProdTrans</v>
          </cell>
          <cell r="D43" t="str">
            <v xml:space="preserve">315.00 0103         </v>
          </cell>
          <cell r="E43">
            <v>315</v>
          </cell>
          <cell r="F43" t="str">
            <v>Accessory Electric Equipment</v>
          </cell>
          <cell r="H43">
            <v>8949684.2100000009</v>
          </cell>
          <cell r="J43">
            <v>-27210.139999999996</v>
          </cell>
          <cell r="L43">
            <v>8922474.0700000003</v>
          </cell>
          <cell r="N43">
            <v>-28587.85</v>
          </cell>
          <cell r="P43">
            <v>8893886.2200000007</v>
          </cell>
          <cell r="R43">
            <v>5153507</v>
          </cell>
          <cell r="T43">
            <v>1.31</v>
          </cell>
          <cell r="V43">
            <v>117063</v>
          </cell>
          <cell r="X43">
            <v>-27210.139999999996</v>
          </cell>
          <cell r="Z43">
            <v>-10</v>
          </cell>
          <cell r="AB43">
            <v>-2721.0139999999997</v>
          </cell>
          <cell r="AD43">
            <v>5240638.8459999999</v>
          </cell>
          <cell r="AF43">
            <v>1.31</v>
          </cell>
          <cell r="AH43">
            <v>116697</v>
          </cell>
          <cell r="AJ43">
            <v>-28587.85</v>
          </cell>
          <cell r="AL43">
            <v>-10</v>
          </cell>
          <cell r="AN43">
            <v>-2858.7849999999999</v>
          </cell>
          <cell r="AP43">
            <v>5325889.2110000001</v>
          </cell>
        </row>
        <row r="44">
          <cell r="A44" t="str">
            <v xml:space="preserve">316.00 0103         </v>
          </cell>
          <cell r="B44">
            <v>103</v>
          </cell>
          <cell r="C44" t="str">
            <v>ProdTrans</v>
          </cell>
          <cell r="D44" t="str">
            <v xml:space="preserve">316.00 0103         </v>
          </cell>
          <cell r="E44">
            <v>316</v>
          </cell>
          <cell r="F44" t="str">
            <v>Miscellaneous Power Plant Equipment</v>
          </cell>
          <cell r="H44">
            <v>2203473.2799999998</v>
          </cell>
          <cell r="J44">
            <v>-39469.180000000015</v>
          </cell>
          <cell r="L44">
            <v>2164004.0999999996</v>
          </cell>
          <cell r="N44">
            <v>-39469.180000000015</v>
          </cell>
          <cell r="P44">
            <v>2124534.9199999995</v>
          </cell>
          <cell r="R44">
            <v>1034382</v>
          </cell>
          <cell r="T44">
            <v>1.85</v>
          </cell>
          <cell r="V44">
            <v>40399</v>
          </cell>
          <cell r="X44">
            <v>-39469.180000000015</v>
          </cell>
          <cell r="Z44">
            <v>-10</v>
          </cell>
          <cell r="AB44">
            <v>-3946.9180000000015</v>
          </cell>
          <cell r="AD44">
            <v>1031364.902</v>
          </cell>
          <cell r="AF44">
            <v>1.85</v>
          </cell>
          <cell r="AH44">
            <v>39669</v>
          </cell>
          <cell r="AJ44">
            <v>-39469.180000000015</v>
          </cell>
          <cell r="AL44">
            <v>-10</v>
          </cell>
          <cell r="AN44">
            <v>-3946.9180000000015</v>
          </cell>
          <cell r="AP44">
            <v>1027617.804</v>
          </cell>
        </row>
        <row r="45">
          <cell r="A45">
            <v>0</v>
          </cell>
          <cell r="F45" t="str">
            <v>TOTAL COLSTRIP</v>
          </cell>
          <cell r="H45">
            <v>219072292.44999999</v>
          </cell>
          <cell r="J45">
            <v>-1895096.29</v>
          </cell>
          <cell r="L45">
            <v>217177196.16</v>
          </cell>
          <cell r="N45">
            <v>-1953566.8699999999</v>
          </cell>
          <cell r="P45">
            <v>215223629.28999999</v>
          </cell>
          <cell r="R45">
            <v>116503759</v>
          </cell>
          <cell r="V45">
            <v>3316197</v>
          </cell>
          <cell r="X45">
            <v>-1895096.29</v>
          </cell>
          <cell r="AB45">
            <v>-237966.72500000001</v>
          </cell>
          <cell r="AD45">
            <v>117686892.985</v>
          </cell>
          <cell r="AH45">
            <v>3286178</v>
          </cell>
          <cell r="AJ45">
            <v>-1953566.8699999999</v>
          </cell>
          <cell r="AN45">
            <v>-245431.8</v>
          </cell>
          <cell r="AP45">
            <v>118774072.315</v>
          </cell>
        </row>
        <row r="46">
          <cell r="A46">
            <v>0</v>
          </cell>
        </row>
        <row r="47">
          <cell r="A47">
            <v>0</v>
          </cell>
          <cell r="F47" t="str">
            <v>CRAIG</v>
          </cell>
        </row>
        <row r="48">
          <cell r="A48" t="str">
            <v xml:space="preserve">311.00 0104         </v>
          </cell>
          <cell r="B48">
            <v>104</v>
          </cell>
          <cell r="C48" t="str">
            <v>ProdTrans</v>
          </cell>
          <cell r="D48" t="str">
            <v xml:space="preserve">311.00 0104         </v>
          </cell>
          <cell r="E48">
            <v>311</v>
          </cell>
          <cell r="F48" t="str">
            <v>Structures and Improvements</v>
          </cell>
          <cell r="H48">
            <v>36736993.539999999</v>
          </cell>
          <cell r="J48">
            <v>-114694.22000000004</v>
          </cell>
          <cell r="L48">
            <v>36622299.32</v>
          </cell>
          <cell r="N48">
            <v>-118139.12</v>
          </cell>
          <cell r="P48">
            <v>36504160.200000003</v>
          </cell>
          <cell r="R48">
            <v>21837142</v>
          </cell>
          <cell r="T48">
            <v>2.0299999999999998</v>
          </cell>
          <cell r="V48">
            <v>744597</v>
          </cell>
          <cell r="X48">
            <v>-114694.22000000004</v>
          </cell>
          <cell r="Z48">
            <v>-30</v>
          </cell>
          <cell r="AB48">
            <v>-34408.266000000018</v>
          </cell>
          <cell r="AD48">
            <v>22432636.514000002</v>
          </cell>
          <cell r="AF48">
            <v>2.0299999999999998</v>
          </cell>
          <cell r="AH48">
            <v>742234</v>
          </cell>
          <cell r="AJ48">
            <v>-118139.12</v>
          </cell>
          <cell r="AL48">
            <v>-30</v>
          </cell>
          <cell r="AN48">
            <v>-35441.735999999997</v>
          </cell>
          <cell r="AP48">
            <v>23021289.658</v>
          </cell>
        </row>
        <row r="49">
          <cell r="A49" t="str">
            <v xml:space="preserve">312.00 0104         </v>
          </cell>
          <cell r="B49">
            <v>104</v>
          </cell>
          <cell r="C49" t="str">
            <v>ProdTrans</v>
          </cell>
          <cell r="D49" t="str">
            <v xml:space="preserve">312.00 0104         </v>
          </cell>
          <cell r="E49">
            <v>312</v>
          </cell>
          <cell r="F49" t="str">
            <v>Boiler Plant Equipment</v>
          </cell>
          <cell r="H49">
            <v>93178559.280000001</v>
          </cell>
          <cell r="J49">
            <v>-972100.15999999992</v>
          </cell>
          <cell r="L49">
            <v>92206459.120000005</v>
          </cell>
          <cell r="N49">
            <v>-995138.40000000014</v>
          </cell>
          <cell r="P49">
            <v>91211320.719999999</v>
          </cell>
          <cell r="R49">
            <v>45033353</v>
          </cell>
          <cell r="T49">
            <v>2.4500000000000002</v>
          </cell>
          <cell r="V49">
            <v>2270966</v>
          </cell>
          <cell r="X49">
            <v>-972100.15999999992</v>
          </cell>
          <cell r="Z49">
            <v>-10</v>
          </cell>
          <cell r="AB49">
            <v>-97210.016000000003</v>
          </cell>
          <cell r="AD49">
            <v>46235008.824000001</v>
          </cell>
          <cell r="AF49">
            <v>2.4500000000000002</v>
          </cell>
          <cell r="AH49">
            <v>2246868</v>
          </cell>
          <cell r="AJ49">
            <v>-995138.40000000014</v>
          </cell>
          <cell r="AL49">
            <v>-10</v>
          </cell>
          <cell r="AN49">
            <v>-99513.840000000026</v>
          </cell>
          <cell r="AP49">
            <v>47387224.583999999</v>
          </cell>
        </row>
        <row r="50">
          <cell r="A50" t="str">
            <v xml:space="preserve">314.00 0104         </v>
          </cell>
          <cell r="B50">
            <v>104</v>
          </cell>
          <cell r="C50" t="str">
            <v>ProdTrans</v>
          </cell>
          <cell r="D50" t="str">
            <v xml:space="preserve">314.00 0104         </v>
          </cell>
          <cell r="E50">
            <v>314</v>
          </cell>
          <cell r="F50" t="str">
            <v>Turbogenerator Units</v>
          </cell>
          <cell r="H50">
            <v>26345535.329999998</v>
          </cell>
          <cell r="J50">
            <v>-276711.86</v>
          </cell>
          <cell r="L50">
            <v>26068823.469999999</v>
          </cell>
          <cell r="N50">
            <v>-281214.65999999997</v>
          </cell>
          <cell r="P50">
            <v>25787608.809999999</v>
          </cell>
          <cell r="R50">
            <v>10376414</v>
          </cell>
          <cell r="T50">
            <v>2.4</v>
          </cell>
          <cell r="V50">
            <v>628972</v>
          </cell>
          <cell r="X50">
            <v>-276711.86</v>
          </cell>
          <cell r="Z50">
            <v>-15</v>
          </cell>
          <cell r="AB50">
            <v>-41506.779000000002</v>
          </cell>
          <cell r="AD50">
            <v>10687167.361000001</v>
          </cell>
          <cell r="AF50">
            <v>2.4</v>
          </cell>
          <cell r="AH50">
            <v>622277</v>
          </cell>
          <cell r="AJ50">
            <v>-281214.65999999997</v>
          </cell>
          <cell r="AL50">
            <v>-15</v>
          </cell>
          <cell r="AN50">
            <v>-42182.198999999993</v>
          </cell>
          <cell r="AP50">
            <v>10986047.502000002</v>
          </cell>
        </row>
        <row r="51">
          <cell r="A51" t="str">
            <v xml:space="preserve">315.00 0104         </v>
          </cell>
          <cell r="B51">
            <v>104</v>
          </cell>
          <cell r="C51" t="str">
            <v>ProdTrans</v>
          </cell>
          <cell r="D51" t="str">
            <v xml:space="preserve">315.00 0104         </v>
          </cell>
          <cell r="E51">
            <v>315</v>
          </cell>
          <cell r="F51" t="str">
            <v>Accessory Electric Equipment</v>
          </cell>
          <cell r="H51">
            <v>16876687.699999999</v>
          </cell>
          <cell r="J51">
            <v>-64810.159999999989</v>
          </cell>
          <cell r="L51">
            <v>16811877.539999999</v>
          </cell>
          <cell r="N51">
            <v>-67567.77999999997</v>
          </cell>
          <cell r="P51">
            <v>16744309.76</v>
          </cell>
          <cell r="R51">
            <v>10257023</v>
          </cell>
          <cell r="T51">
            <v>1.96</v>
          </cell>
          <cell r="V51">
            <v>330148</v>
          </cell>
          <cell r="X51">
            <v>-64810.159999999989</v>
          </cell>
          <cell r="Z51">
            <v>-10</v>
          </cell>
          <cell r="AB51">
            <v>-6481.0159999999987</v>
          </cell>
          <cell r="AD51">
            <v>10515879.823999999</v>
          </cell>
          <cell r="AF51">
            <v>1.96</v>
          </cell>
          <cell r="AH51">
            <v>328851</v>
          </cell>
          <cell r="AJ51">
            <v>-67567.77999999997</v>
          </cell>
          <cell r="AL51">
            <v>-10</v>
          </cell>
          <cell r="AN51">
            <v>-6756.7779999999966</v>
          </cell>
          <cell r="AP51">
            <v>10770406.265999999</v>
          </cell>
        </row>
        <row r="52">
          <cell r="A52" t="str">
            <v xml:space="preserve">316.00 0104         </v>
          </cell>
          <cell r="B52">
            <v>104</v>
          </cell>
          <cell r="C52" t="str">
            <v>ProdTrans</v>
          </cell>
          <cell r="D52" t="str">
            <v xml:space="preserve">316.00 0104         </v>
          </cell>
          <cell r="E52">
            <v>316</v>
          </cell>
          <cell r="F52" t="str">
            <v>Miscellaneous Power Plant Equipment</v>
          </cell>
          <cell r="H52">
            <v>1714396.36</v>
          </cell>
          <cell r="J52">
            <v>-34192.159999999996</v>
          </cell>
          <cell r="L52">
            <v>1680204.2000000002</v>
          </cell>
          <cell r="N52">
            <v>-34192.159999999996</v>
          </cell>
          <cell r="P52">
            <v>1646012.0400000003</v>
          </cell>
          <cell r="R52">
            <v>896624</v>
          </cell>
          <cell r="T52">
            <v>2.42</v>
          </cell>
          <cell r="V52">
            <v>41075</v>
          </cell>
          <cell r="X52">
            <v>-34192.159999999996</v>
          </cell>
          <cell r="Z52">
            <v>-10</v>
          </cell>
          <cell r="AB52">
            <v>-3419.2159999999999</v>
          </cell>
          <cell r="AD52">
            <v>900087.62399999995</v>
          </cell>
          <cell r="AF52">
            <v>2.42</v>
          </cell>
          <cell r="AH52">
            <v>40247</v>
          </cell>
          <cell r="AJ52">
            <v>-34192.159999999996</v>
          </cell>
          <cell r="AL52">
            <v>-10</v>
          </cell>
          <cell r="AN52">
            <v>-3419.2159999999999</v>
          </cell>
          <cell r="AP52">
            <v>902723.24799999991</v>
          </cell>
        </row>
        <row r="53">
          <cell r="A53">
            <v>0</v>
          </cell>
          <cell r="F53" t="str">
            <v>TOTAL CRAIG</v>
          </cell>
          <cell r="H53">
            <v>174852172.20999998</v>
          </cell>
          <cell r="J53">
            <v>-1462508.5599999996</v>
          </cell>
          <cell r="L53">
            <v>173389663.64999998</v>
          </cell>
          <cell r="N53">
            <v>-1496252.1199999999</v>
          </cell>
          <cell r="P53">
            <v>171893411.52999997</v>
          </cell>
          <cell r="R53">
            <v>88400556</v>
          </cell>
          <cell r="V53">
            <v>4015758</v>
          </cell>
          <cell r="X53">
            <v>-1462508.5599999996</v>
          </cell>
          <cell r="AB53">
            <v>-183025.29300000001</v>
          </cell>
          <cell r="AD53">
            <v>90770780.147</v>
          </cell>
          <cell r="AH53">
            <v>3980477</v>
          </cell>
          <cell r="AJ53">
            <v>-1496252.1199999999</v>
          </cell>
          <cell r="AN53">
            <v>-187313.769</v>
          </cell>
          <cell r="AP53">
            <v>93067691.258000001</v>
          </cell>
        </row>
        <row r="54">
          <cell r="A54">
            <v>0</v>
          </cell>
        </row>
        <row r="55">
          <cell r="A55">
            <v>0</v>
          </cell>
          <cell r="F55" t="str">
            <v>DAVE JOHNSTON</v>
          </cell>
        </row>
        <row r="56">
          <cell r="A56" t="str">
            <v xml:space="preserve">310.20 0105         </v>
          </cell>
          <cell r="B56">
            <v>105</v>
          </cell>
          <cell r="C56" t="str">
            <v>ProdTrans</v>
          </cell>
          <cell r="D56" t="str">
            <v xml:space="preserve">310.20 0105         </v>
          </cell>
          <cell r="E56">
            <v>310.2</v>
          </cell>
          <cell r="F56" t="str">
            <v>Land Rights</v>
          </cell>
          <cell r="H56">
            <v>99970.26</v>
          </cell>
          <cell r="J56">
            <v>0</v>
          </cell>
          <cell r="L56">
            <v>99970.26</v>
          </cell>
          <cell r="N56">
            <v>0</v>
          </cell>
          <cell r="P56">
            <v>99970.26</v>
          </cell>
          <cell r="R56">
            <v>63605</v>
          </cell>
          <cell r="T56">
            <v>1.77</v>
          </cell>
          <cell r="V56">
            <v>1769</v>
          </cell>
          <cell r="X56">
            <v>0</v>
          </cell>
          <cell r="Z56">
            <v>0</v>
          </cell>
          <cell r="AB56">
            <v>0</v>
          </cell>
          <cell r="AD56">
            <v>65374</v>
          </cell>
          <cell r="AF56">
            <v>1.77</v>
          </cell>
          <cell r="AH56">
            <v>1769</v>
          </cell>
          <cell r="AJ56">
            <v>0</v>
          </cell>
          <cell r="AL56">
            <v>0</v>
          </cell>
          <cell r="AN56">
            <v>0</v>
          </cell>
          <cell r="AP56">
            <v>67143</v>
          </cell>
        </row>
        <row r="57">
          <cell r="A57" t="str">
            <v xml:space="preserve">311.00 0105         </v>
          </cell>
          <cell r="B57">
            <v>105</v>
          </cell>
          <cell r="C57" t="str">
            <v>ProdTrans</v>
          </cell>
          <cell r="D57" t="str">
            <v xml:space="preserve">311.00 0105         </v>
          </cell>
          <cell r="E57">
            <v>311</v>
          </cell>
          <cell r="F57" t="str">
            <v>Structures and Improvements</v>
          </cell>
          <cell r="H57">
            <v>138592968.06</v>
          </cell>
          <cell r="J57">
            <v>-238106.46999999997</v>
          </cell>
          <cell r="L57">
            <v>138354861.59</v>
          </cell>
          <cell r="N57">
            <v>-246160.03</v>
          </cell>
          <cell r="P57">
            <v>138108701.56</v>
          </cell>
          <cell r="R57">
            <v>33274404</v>
          </cell>
          <cell r="T57">
            <v>2.77</v>
          </cell>
          <cell r="V57">
            <v>3835727</v>
          </cell>
          <cell r="X57">
            <v>-238106.46999999997</v>
          </cell>
          <cell r="Z57">
            <v>-30</v>
          </cell>
          <cell r="AB57">
            <v>-71431.940999999992</v>
          </cell>
          <cell r="AD57">
            <v>36800592.589000002</v>
          </cell>
          <cell r="AF57">
            <v>2.77</v>
          </cell>
          <cell r="AH57">
            <v>3829020</v>
          </cell>
          <cell r="AJ57">
            <v>-246160.03</v>
          </cell>
          <cell r="AL57">
            <v>-30</v>
          </cell>
          <cell r="AN57">
            <v>-73848.009000000005</v>
          </cell>
          <cell r="AP57">
            <v>40309604.549999997</v>
          </cell>
        </row>
        <row r="58">
          <cell r="A58" t="str">
            <v xml:space="preserve">312.00 0105         </v>
          </cell>
          <cell r="B58">
            <v>105</v>
          </cell>
          <cell r="C58" t="str">
            <v>ProdTrans</v>
          </cell>
          <cell r="D58" t="str">
            <v xml:space="preserve">312.00 0105         </v>
          </cell>
          <cell r="E58">
            <v>312</v>
          </cell>
          <cell r="F58" t="str">
            <v>Boiler Plant Equipment</v>
          </cell>
          <cell r="H58">
            <v>575213448.22000003</v>
          </cell>
          <cell r="J58">
            <v>-2870894.9199999995</v>
          </cell>
          <cell r="L58">
            <v>572342553.30000007</v>
          </cell>
          <cell r="N58">
            <v>-3017942.85</v>
          </cell>
          <cell r="P58">
            <v>569324610.45000005</v>
          </cell>
          <cell r="R58">
            <v>153351223</v>
          </cell>
          <cell r="T58">
            <v>2.88</v>
          </cell>
          <cell r="V58">
            <v>16524806</v>
          </cell>
          <cell r="X58">
            <v>-2870894.9199999995</v>
          </cell>
          <cell r="Z58">
            <v>-10</v>
          </cell>
          <cell r="AB58">
            <v>-287089.49199999997</v>
          </cell>
          <cell r="AD58">
            <v>166718044.588</v>
          </cell>
          <cell r="AF58">
            <v>2.88</v>
          </cell>
          <cell r="AH58">
            <v>16440007</v>
          </cell>
          <cell r="AJ58">
            <v>-3017942.85</v>
          </cell>
          <cell r="AL58">
            <v>-10</v>
          </cell>
          <cell r="AN58">
            <v>-301794.28499999997</v>
          </cell>
          <cell r="AP58">
            <v>179838314.45300001</v>
          </cell>
        </row>
        <row r="59">
          <cell r="A59" t="str">
            <v xml:space="preserve">314.00 0105         </v>
          </cell>
          <cell r="B59">
            <v>105</v>
          </cell>
          <cell r="C59" t="str">
            <v>ProdTrans</v>
          </cell>
          <cell r="D59" t="str">
            <v xml:space="preserve">314.00 0105         </v>
          </cell>
          <cell r="E59">
            <v>314</v>
          </cell>
          <cell r="F59" t="str">
            <v>Turbogenerator Units</v>
          </cell>
          <cell r="H59">
            <v>91968161.640000001</v>
          </cell>
          <cell r="J59">
            <v>-864714.89</v>
          </cell>
          <cell r="L59">
            <v>91103446.75</v>
          </cell>
          <cell r="N59">
            <v>-890853.53999999992</v>
          </cell>
          <cell r="P59">
            <v>90212593.209999993</v>
          </cell>
          <cell r="R59">
            <v>36805513</v>
          </cell>
          <cell r="T59">
            <v>2.87</v>
          </cell>
          <cell r="V59">
            <v>2627078</v>
          </cell>
          <cell r="X59">
            <v>-864714.89</v>
          </cell>
          <cell r="Z59">
            <v>-15</v>
          </cell>
          <cell r="AB59">
            <v>-129707.2335</v>
          </cell>
          <cell r="AD59">
            <v>38438168.876500003</v>
          </cell>
          <cell r="AF59">
            <v>2.87</v>
          </cell>
          <cell r="AH59">
            <v>2601885</v>
          </cell>
          <cell r="AJ59">
            <v>-890853.53999999992</v>
          </cell>
          <cell r="AL59">
            <v>-15</v>
          </cell>
          <cell r="AN59">
            <v>-133628.03099999999</v>
          </cell>
          <cell r="AP59">
            <v>40015572.305500001</v>
          </cell>
        </row>
        <row r="60">
          <cell r="A60" t="str">
            <v xml:space="preserve">315.00 0105         </v>
          </cell>
          <cell r="B60">
            <v>105</v>
          </cell>
          <cell r="C60" t="str">
            <v>ProdTrans</v>
          </cell>
          <cell r="D60" t="str">
            <v xml:space="preserve">315.00 0105         </v>
          </cell>
          <cell r="E60">
            <v>315</v>
          </cell>
          <cell r="F60" t="str">
            <v>Accessory Electric Equipment</v>
          </cell>
          <cell r="H60">
            <v>53047376.119999997</v>
          </cell>
          <cell r="J60">
            <v>-107681.62999999998</v>
          </cell>
          <cell r="L60">
            <v>52939694.489999995</v>
          </cell>
          <cell r="N60">
            <v>-112573.86999999997</v>
          </cell>
          <cell r="P60">
            <v>52827120.619999997</v>
          </cell>
          <cell r="R60">
            <v>12322395</v>
          </cell>
          <cell r="T60">
            <v>2.2400000000000002</v>
          </cell>
          <cell r="V60">
            <v>1187055</v>
          </cell>
          <cell r="X60">
            <v>-107681.62999999998</v>
          </cell>
          <cell r="Z60">
            <v>-10</v>
          </cell>
          <cell r="AB60">
            <v>-10768.162999999999</v>
          </cell>
          <cell r="AD60">
            <v>13391000.206999999</v>
          </cell>
          <cell r="AF60">
            <v>2.2400000000000002</v>
          </cell>
          <cell r="AH60">
            <v>1184588</v>
          </cell>
          <cell r="AJ60">
            <v>-112573.86999999997</v>
          </cell>
          <cell r="AL60">
            <v>-10</v>
          </cell>
          <cell r="AN60">
            <v>-11257.386999999997</v>
          </cell>
          <cell r="AP60">
            <v>14451756.949999999</v>
          </cell>
        </row>
        <row r="61">
          <cell r="A61" t="str">
            <v xml:space="preserve">316.00 0105         </v>
          </cell>
          <cell r="B61">
            <v>105</v>
          </cell>
          <cell r="C61" t="str">
            <v>ProdTrans</v>
          </cell>
          <cell r="D61" t="str">
            <v xml:space="preserve">316.00 0105         </v>
          </cell>
          <cell r="E61">
            <v>316</v>
          </cell>
          <cell r="F61" t="str">
            <v>Miscellaneous Power Plant Equipment</v>
          </cell>
          <cell r="H61">
            <v>8457617.3599999994</v>
          </cell>
          <cell r="J61">
            <v>-116457.26000000001</v>
          </cell>
          <cell r="L61">
            <v>8341160.0999999996</v>
          </cell>
          <cell r="N61">
            <v>-116457.26000000001</v>
          </cell>
          <cell r="P61">
            <v>8224702.8399999999</v>
          </cell>
          <cell r="R61">
            <v>1742727</v>
          </cell>
          <cell r="T61">
            <v>4.88</v>
          </cell>
          <cell r="V61">
            <v>409890</v>
          </cell>
          <cell r="X61">
            <v>-116457.26000000001</v>
          </cell>
          <cell r="Z61">
            <v>-10</v>
          </cell>
          <cell r="AB61">
            <v>-11645.726000000001</v>
          </cell>
          <cell r="AD61">
            <v>2024514.014</v>
          </cell>
          <cell r="AF61">
            <v>4.88</v>
          </cell>
          <cell r="AH61">
            <v>404207</v>
          </cell>
          <cell r="AJ61">
            <v>-116457.26000000001</v>
          </cell>
          <cell r="AL61">
            <v>-10</v>
          </cell>
          <cell r="AN61">
            <v>-11645.726000000001</v>
          </cell>
          <cell r="AP61">
            <v>2300618.0279999999</v>
          </cell>
        </row>
        <row r="62">
          <cell r="A62">
            <v>0</v>
          </cell>
          <cell r="F62" t="str">
            <v>TOTAL DAVE JOHNSTON</v>
          </cell>
          <cell r="H62">
            <v>867379541.65999997</v>
          </cell>
          <cell r="J62">
            <v>-4197855.17</v>
          </cell>
          <cell r="L62">
            <v>863181686.49000013</v>
          </cell>
          <cell r="N62">
            <v>-4383987.55</v>
          </cell>
          <cell r="P62">
            <v>858797698.94000006</v>
          </cell>
          <cell r="R62">
            <v>237559867</v>
          </cell>
          <cell r="V62">
            <v>24586325</v>
          </cell>
          <cell r="X62">
            <v>-4197855.17</v>
          </cell>
          <cell r="AB62">
            <v>-510642.55549999996</v>
          </cell>
          <cell r="AD62">
            <v>257437694.27449998</v>
          </cell>
          <cell r="AH62">
            <v>24461476</v>
          </cell>
          <cell r="AJ62">
            <v>-4383987.55</v>
          </cell>
          <cell r="AN62">
            <v>-532173.43799999997</v>
          </cell>
          <cell r="AP62">
            <v>276983009.28650004</v>
          </cell>
        </row>
        <row r="63">
          <cell r="A63">
            <v>0</v>
          </cell>
        </row>
        <row r="64">
          <cell r="A64">
            <v>0</v>
          </cell>
          <cell r="F64" t="str">
            <v>GADSBY</v>
          </cell>
        </row>
        <row r="65">
          <cell r="A65" t="str">
            <v xml:space="preserve">311.00 0106         </v>
          </cell>
          <cell r="B65">
            <v>106</v>
          </cell>
          <cell r="C65" t="str">
            <v>ProdTrans</v>
          </cell>
          <cell r="D65" t="str">
            <v xml:space="preserve">311.00 0106         </v>
          </cell>
          <cell r="E65">
            <v>311</v>
          </cell>
          <cell r="F65" t="str">
            <v>Structures and Improvements</v>
          </cell>
          <cell r="H65">
            <v>15268515.08</v>
          </cell>
          <cell r="J65">
            <v>-60189.56</v>
          </cell>
          <cell r="L65">
            <v>15208325.52</v>
          </cell>
          <cell r="N65">
            <v>-61847.72</v>
          </cell>
          <cell r="P65">
            <v>15146477.799999999</v>
          </cell>
          <cell r="R65">
            <v>15723548</v>
          </cell>
          <cell r="T65">
            <v>1.28</v>
          </cell>
          <cell r="V65">
            <v>195052</v>
          </cell>
          <cell r="X65">
            <v>-60189.56</v>
          </cell>
          <cell r="Z65">
            <v>-30</v>
          </cell>
          <cell r="AB65">
            <v>-18056.867999999999</v>
          </cell>
          <cell r="AD65">
            <v>15840353.571999999</v>
          </cell>
          <cell r="AF65">
            <v>1.28</v>
          </cell>
          <cell r="AH65">
            <v>194271</v>
          </cell>
          <cell r="AJ65">
            <v>-61847.72</v>
          </cell>
          <cell r="AL65">
            <v>-30</v>
          </cell>
          <cell r="AN65">
            <v>-18554.316000000003</v>
          </cell>
          <cell r="AP65">
            <v>15954222.535999998</v>
          </cell>
        </row>
        <row r="66">
          <cell r="A66" t="str">
            <v xml:space="preserve">312.00 0106         </v>
          </cell>
          <cell r="B66">
            <v>106</v>
          </cell>
          <cell r="C66" t="str">
            <v>ProdTrans</v>
          </cell>
          <cell r="D66" t="str">
            <v xml:space="preserve">312.00 0106         </v>
          </cell>
          <cell r="E66">
            <v>312</v>
          </cell>
          <cell r="F66" t="str">
            <v>Boiler Plant Equipment</v>
          </cell>
          <cell r="H66">
            <v>37464585.539999999</v>
          </cell>
          <cell r="J66">
            <v>-510562.20999999985</v>
          </cell>
          <cell r="L66">
            <v>36954023.329999998</v>
          </cell>
          <cell r="N66">
            <v>-518044.40999999986</v>
          </cell>
          <cell r="P66">
            <v>36435978.920000002</v>
          </cell>
          <cell r="R66">
            <v>38411429</v>
          </cell>
          <cell r="T66">
            <v>1.36</v>
          </cell>
          <cell r="V66">
            <v>506047</v>
          </cell>
          <cell r="X66">
            <v>-510562.20999999985</v>
          </cell>
          <cell r="Z66">
            <v>-10</v>
          </cell>
          <cell r="AB66">
            <v>-51056.22099999999</v>
          </cell>
          <cell r="AD66">
            <v>38355857.568999998</v>
          </cell>
          <cell r="AF66">
            <v>1.36</v>
          </cell>
          <cell r="AH66">
            <v>499052</v>
          </cell>
          <cell r="AJ66">
            <v>-518044.40999999986</v>
          </cell>
          <cell r="AL66">
            <v>-10</v>
          </cell>
          <cell r="AN66">
            <v>-51804.440999999984</v>
          </cell>
          <cell r="AP66">
            <v>38285060.718000002</v>
          </cell>
        </row>
        <row r="67">
          <cell r="A67" t="str">
            <v xml:space="preserve">314.00 0106         </v>
          </cell>
          <cell r="B67">
            <v>106</v>
          </cell>
          <cell r="C67" t="str">
            <v>ProdTrans</v>
          </cell>
          <cell r="D67" t="str">
            <v xml:space="preserve">314.00 0106         </v>
          </cell>
          <cell r="E67">
            <v>314</v>
          </cell>
          <cell r="F67" t="str">
            <v>Turbogenerator Units</v>
          </cell>
          <cell r="H67">
            <v>18863810.73</v>
          </cell>
          <cell r="J67">
            <v>-351563.44999999995</v>
          </cell>
          <cell r="L67">
            <v>18512247.280000001</v>
          </cell>
          <cell r="N67">
            <v>-351701.93</v>
          </cell>
          <cell r="P67">
            <v>18160545.350000001</v>
          </cell>
          <cell r="R67">
            <v>19218312</v>
          </cell>
          <cell r="T67">
            <v>1.07</v>
          </cell>
          <cell r="V67">
            <v>199962</v>
          </cell>
          <cell r="X67">
            <v>-351563.44999999995</v>
          </cell>
          <cell r="Z67">
            <v>-15</v>
          </cell>
          <cell r="AB67">
            <v>-52734.517499999987</v>
          </cell>
          <cell r="AD67">
            <v>19013976.032500003</v>
          </cell>
          <cell r="AF67">
            <v>1.07</v>
          </cell>
          <cell r="AH67">
            <v>196199</v>
          </cell>
          <cell r="AJ67">
            <v>-351701.93</v>
          </cell>
          <cell r="AL67">
            <v>-15</v>
          </cell>
          <cell r="AN67">
            <v>-52755.289499999999</v>
          </cell>
          <cell r="AP67">
            <v>18805717.813000001</v>
          </cell>
        </row>
        <row r="68">
          <cell r="A68" t="str">
            <v xml:space="preserve">315.00 0106         </v>
          </cell>
          <cell r="B68">
            <v>106</v>
          </cell>
          <cell r="C68" t="str">
            <v>ProdTrans</v>
          </cell>
          <cell r="D68" t="str">
            <v xml:space="preserve">315.00 0106         </v>
          </cell>
          <cell r="E68">
            <v>315</v>
          </cell>
          <cell r="F68" t="str">
            <v>Accessory Electric Equipment</v>
          </cell>
          <cell r="H68">
            <v>7862653.5800000001</v>
          </cell>
          <cell r="J68">
            <v>-42519.92000000002</v>
          </cell>
          <cell r="L68">
            <v>7820133.6600000001</v>
          </cell>
          <cell r="N68">
            <v>-44114.3</v>
          </cell>
          <cell r="P68">
            <v>7776019.3600000003</v>
          </cell>
          <cell r="R68">
            <v>6383412</v>
          </cell>
          <cell r="T68">
            <v>0.97</v>
          </cell>
          <cell r="V68">
            <v>76062</v>
          </cell>
          <cell r="X68">
            <v>-42519.92000000002</v>
          </cell>
          <cell r="Z68">
            <v>-10</v>
          </cell>
          <cell r="AB68">
            <v>-4251.992000000002</v>
          </cell>
          <cell r="AD68">
            <v>6412702.0880000005</v>
          </cell>
          <cell r="AF68">
            <v>0.97</v>
          </cell>
          <cell r="AH68">
            <v>75641</v>
          </cell>
          <cell r="AJ68">
            <v>-44114.3</v>
          </cell>
          <cell r="AL68">
            <v>-10</v>
          </cell>
          <cell r="AN68">
            <v>-4411.43</v>
          </cell>
          <cell r="AP68">
            <v>6439817.3580000009</v>
          </cell>
        </row>
        <row r="69">
          <cell r="A69" t="str">
            <v xml:space="preserve">316.00 0106         </v>
          </cell>
          <cell r="B69">
            <v>106</v>
          </cell>
          <cell r="C69" t="str">
            <v>ProdTrans</v>
          </cell>
          <cell r="D69" t="str">
            <v xml:space="preserve">316.00 0106         </v>
          </cell>
          <cell r="E69">
            <v>316</v>
          </cell>
          <cell r="F69" t="str">
            <v>Miscellaneous Power Plant Equipment</v>
          </cell>
          <cell r="H69">
            <v>457978.74</v>
          </cell>
          <cell r="J69">
            <v>-9530.14</v>
          </cell>
          <cell r="L69">
            <v>448448.6</v>
          </cell>
          <cell r="N69">
            <v>-9530.14</v>
          </cell>
          <cell r="P69">
            <v>438918.45999999996</v>
          </cell>
          <cell r="R69">
            <v>400569</v>
          </cell>
          <cell r="T69">
            <v>3.08</v>
          </cell>
          <cell r="V69">
            <v>13959</v>
          </cell>
          <cell r="X69">
            <v>-9530.14</v>
          </cell>
          <cell r="Z69">
            <v>-10</v>
          </cell>
          <cell r="AB69">
            <v>-953.0139999999999</v>
          </cell>
          <cell r="AD69">
            <v>404044.84599999996</v>
          </cell>
          <cell r="AF69">
            <v>3.08</v>
          </cell>
          <cell r="AH69">
            <v>13665</v>
          </cell>
          <cell r="AJ69">
            <v>-9530.14</v>
          </cell>
          <cell r="AL69">
            <v>-10</v>
          </cell>
          <cell r="AN69">
            <v>-953.0139999999999</v>
          </cell>
          <cell r="AP69">
            <v>407226.69199999992</v>
          </cell>
        </row>
        <row r="70">
          <cell r="A70">
            <v>0</v>
          </cell>
          <cell r="F70" t="str">
            <v>TOTAL GADSBY</v>
          </cell>
          <cell r="H70">
            <v>79917543.669999987</v>
          </cell>
          <cell r="J70">
            <v>-974365.2799999998</v>
          </cell>
          <cell r="L70">
            <v>78943178.389999986</v>
          </cell>
          <cell r="N70">
            <v>-985238.49999999988</v>
          </cell>
          <cell r="P70">
            <v>77957939.889999986</v>
          </cell>
          <cell r="R70">
            <v>80137270</v>
          </cell>
          <cell r="V70">
            <v>991082</v>
          </cell>
          <cell r="X70">
            <v>-974365.2799999998</v>
          </cell>
          <cell r="AB70">
            <v>-127052.61249999997</v>
          </cell>
          <cell r="AD70">
            <v>80026934.107500002</v>
          </cell>
          <cell r="AH70">
            <v>978828</v>
          </cell>
          <cell r="AJ70">
            <v>-985238.49999999988</v>
          </cell>
          <cell r="AN70">
            <v>-128478.49049999999</v>
          </cell>
          <cell r="AP70">
            <v>79892045.116999999</v>
          </cell>
        </row>
        <row r="71">
          <cell r="A71">
            <v>0</v>
          </cell>
        </row>
        <row r="72">
          <cell r="A72">
            <v>0</v>
          </cell>
          <cell r="F72" t="str">
            <v>HAYDEN</v>
          </cell>
        </row>
        <row r="73">
          <cell r="A73" t="str">
            <v xml:space="preserve">311.00 0107         </v>
          </cell>
          <cell r="B73">
            <v>107</v>
          </cell>
          <cell r="C73" t="str">
            <v>ProdTrans</v>
          </cell>
          <cell r="D73" t="str">
            <v xml:space="preserve">311.00 0107         </v>
          </cell>
          <cell r="E73">
            <v>311</v>
          </cell>
          <cell r="F73" t="str">
            <v>Structures and Improvements</v>
          </cell>
          <cell r="H73">
            <v>17564004.789999999</v>
          </cell>
          <cell r="J73">
            <v>-32999.49</v>
          </cell>
          <cell r="L73">
            <v>17531005.300000001</v>
          </cell>
          <cell r="N73">
            <v>-34067.390000000007</v>
          </cell>
          <cell r="P73">
            <v>17496937.91</v>
          </cell>
          <cell r="R73">
            <v>4268155</v>
          </cell>
          <cell r="T73">
            <v>1.94</v>
          </cell>
          <cell r="V73">
            <v>340422</v>
          </cell>
          <cell r="X73">
            <v>-32999.49</v>
          </cell>
          <cell r="Z73">
            <v>-30</v>
          </cell>
          <cell r="AB73">
            <v>-9899.8469999999998</v>
          </cell>
          <cell r="AD73">
            <v>4565677.6629999997</v>
          </cell>
          <cell r="AF73">
            <v>1.94</v>
          </cell>
          <cell r="AH73">
            <v>339771</v>
          </cell>
          <cell r="AJ73">
            <v>-34067.390000000007</v>
          </cell>
          <cell r="AL73">
            <v>-30</v>
          </cell>
          <cell r="AN73">
            <v>-10220.217000000002</v>
          </cell>
          <cell r="AP73">
            <v>4861161.0559999999</v>
          </cell>
        </row>
        <row r="74">
          <cell r="A74" t="str">
            <v xml:space="preserve">312.00 0107         </v>
          </cell>
          <cell r="B74">
            <v>107</v>
          </cell>
          <cell r="C74" t="str">
            <v>ProdTrans</v>
          </cell>
          <cell r="D74" t="str">
            <v xml:space="preserve">312.00 0107         </v>
          </cell>
          <cell r="E74">
            <v>312</v>
          </cell>
          <cell r="F74" t="str">
            <v>Boiler Plant Equipment</v>
          </cell>
          <cell r="H74">
            <v>52104183.170000002</v>
          </cell>
          <cell r="J74">
            <v>-451740.52</v>
          </cell>
          <cell r="L74">
            <v>51652442.649999999</v>
          </cell>
          <cell r="N74">
            <v>-468279.97</v>
          </cell>
          <cell r="P74">
            <v>51184162.68</v>
          </cell>
          <cell r="R74">
            <v>28185580</v>
          </cell>
          <cell r="T74">
            <v>2.72</v>
          </cell>
          <cell r="V74">
            <v>1411090</v>
          </cell>
          <cell r="X74">
            <v>-451740.52</v>
          </cell>
          <cell r="Z74">
            <v>-10</v>
          </cell>
          <cell r="AB74">
            <v>-45174.052000000003</v>
          </cell>
          <cell r="AD74">
            <v>29099755.427999999</v>
          </cell>
          <cell r="AF74">
            <v>2.72</v>
          </cell>
          <cell r="AH74">
            <v>1398578</v>
          </cell>
          <cell r="AJ74">
            <v>-468279.97</v>
          </cell>
          <cell r="AL74">
            <v>-10</v>
          </cell>
          <cell r="AN74">
            <v>-46827.996999999996</v>
          </cell>
          <cell r="AP74">
            <v>29983225.460999999</v>
          </cell>
        </row>
        <row r="75">
          <cell r="A75" t="str">
            <v xml:space="preserve">314.00 0107         </v>
          </cell>
          <cell r="B75">
            <v>107</v>
          </cell>
          <cell r="C75" t="str">
            <v>ProdTrans</v>
          </cell>
          <cell r="D75" t="str">
            <v xml:space="preserve">314.00 0107         </v>
          </cell>
          <cell r="E75">
            <v>314</v>
          </cell>
          <cell r="F75" t="str">
            <v>Turbogenerator Units</v>
          </cell>
          <cell r="H75">
            <v>7979216.1900000004</v>
          </cell>
          <cell r="J75">
            <v>-94961.760000000009</v>
          </cell>
          <cell r="L75">
            <v>7884254.4300000006</v>
          </cell>
          <cell r="N75">
            <v>-96524.98000000001</v>
          </cell>
          <cell r="P75">
            <v>7787729.4500000002</v>
          </cell>
          <cell r="R75">
            <v>4140125</v>
          </cell>
          <cell r="T75">
            <v>2.1800000000000002</v>
          </cell>
          <cell r="V75">
            <v>172912</v>
          </cell>
          <cell r="X75">
            <v>-94961.760000000009</v>
          </cell>
          <cell r="Z75">
            <v>-15</v>
          </cell>
          <cell r="AB75">
            <v>-14244.264000000001</v>
          </cell>
          <cell r="AD75">
            <v>4203830.9759999998</v>
          </cell>
          <cell r="AF75">
            <v>2.1800000000000002</v>
          </cell>
          <cell r="AH75">
            <v>170825</v>
          </cell>
          <cell r="AJ75">
            <v>-96524.98000000001</v>
          </cell>
          <cell r="AL75">
            <v>-15</v>
          </cell>
          <cell r="AN75">
            <v>-14478.747000000001</v>
          </cell>
          <cell r="AP75">
            <v>4263652.2489999989</v>
          </cell>
        </row>
        <row r="76">
          <cell r="A76" t="str">
            <v xml:space="preserve">315.00 0107         </v>
          </cell>
          <cell r="B76">
            <v>107</v>
          </cell>
          <cell r="C76" t="str">
            <v>ProdTrans</v>
          </cell>
          <cell r="D76" t="str">
            <v xml:space="preserve">315.00 0107         </v>
          </cell>
          <cell r="E76">
            <v>315</v>
          </cell>
          <cell r="F76" t="str">
            <v>Accessory Electric Equipment</v>
          </cell>
          <cell r="H76">
            <v>2532418.13</v>
          </cell>
          <cell r="J76">
            <v>-12877.410000000002</v>
          </cell>
          <cell r="L76">
            <v>2519540.7199999997</v>
          </cell>
          <cell r="N76">
            <v>-13390.240000000002</v>
          </cell>
          <cell r="P76">
            <v>2506150.4799999995</v>
          </cell>
          <cell r="R76">
            <v>1839935</v>
          </cell>
          <cell r="T76">
            <v>1.73</v>
          </cell>
          <cell r="V76">
            <v>43699</v>
          </cell>
          <cell r="X76">
            <v>-12877.410000000002</v>
          </cell>
          <cell r="Z76">
            <v>-10</v>
          </cell>
          <cell r="AB76">
            <v>-1287.7410000000002</v>
          </cell>
          <cell r="AD76">
            <v>1869468.8490000002</v>
          </cell>
          <cell r="AF76">
            <v>1.73</v>
          </cell>
          <cell r="AH76">
            <v>43472</v>
          </cell>
          <cell r="AJ76">
            <v>-13390.240000000002</v>
          </cell>
          <cell r="AL76">
            <v>-10</v>
          </cell>
          <cell r="AN76">
            <v>-1339.0240000000003</v>
          </cell>
          <cell r="AP76">
            <v>1898211.5850000002</v>
          </cell>
        </row>
        <row r="77">
          <cell r="A77" t="str">
            <v xml:space="preserve">316.00 0107         </v>
          </cell>
          <cell r="B77">
            <v>107</v>
          </cell>
          <cell r="C77" t="str">
            <v>ProdTrans</v>
          </cell>
          <cell r="D77" t="str">
            <v xml:space="preserve">316.00 0107         </v>
          </cell>
          <cell r="E77">
            <v>316</v>
          </cell>
          <cell r="F77" t="str">
            <v>Miscellaneous Power Plant Equipment</v>
          </cell>
          <cell r="H77">
            <v>1204187.6200000001</v>
          </cell>
          <cell r="J77">
            <v>-23200.519999999997</v>
          </cell>
          <cell r="L77">
            <v>1180987.1000000001</v>
          </cell>
          <cell r="N77">
            <v>-23200.53</v>
          </cell>
          <cell r="P77">
            <v>1157786.57</v>
          </cell>
          <cell r="R77">
            <v>678648</v>
          </cell>
          <cell r="T77">
            <v>2.46</v>
          </cell>
          <cell r="V77">
            <v>29338</v>
          </cell>
          <cell r="X77">
            <v>-23200.519999999997</v>
          </cell>
          <cell r="Z77">
            <v>-10</v>
          </cell>
          <cell r="AB77">
            <v>-2320.0519999999997</v>
          </cell>
          <cell r="AD77">
            <v>682465.42799999996</v>
          </cell>
          <cell r="AF77">
            <v>2.46</v>
          </cell>
          <cell r="AH77">
            <v>28767</v>
          </cell>
          <cell r="AJ77">
            <v>-23200.53</v>
          </cell>
          <cell r="AL77">
            <v>-10</v>
          </cell>
          <cell r="AN77">
            <v>-2320.0529999999999</v>
          </cell>
          <cell r="AP77">
            <v>685711.84499999997</v>
          </cell>
        </row>
        <row r="78">
          <cell r="A78">
            <v>0</v>
          </cell>
          <cell r="F78" t="str">
            <v>TOTAL HAYDEN</v>
          </cell>
          <cell r="H78">
            <v>81384009.900000006</v>
          </cell>
          <cell r="J78">
            <v>-615779.70000000007</v>
          </cell>
          <cell r="L78">
            <v>80768230.200000003</v>
          </cell>
          <cell r="N78">
            <v>-635463.11</v>
          </cell>
          <cell r="P78">
            <v>80132767.090000004</v>
          </cell>
          <cell r="R78">
            <v>39112443</v>
          </cell>
          <cell r="V78">
            <v>1997461</v>
          </cell>
          <cell r="X78">
            <v>-615779.70000000007</v>
          </cell>
          <cell r="AB78">
            <v>-72925.955999999991</v>
          </cell>
          <cell r="AD78">
            <v>40421198.344000004</v>
          </cell>
          <cell r="AH78">
            <v>1981413</v>
          </cell>
          <cell r="AJ78">
            <v>-635463.11</v>
          </cell>
          <cell r="AN78">
            <v>-75186.038</v>
          </cell>
          <cell r="AP78">
            <v>41691962.195999995</v>
          </cell>
        </row>
        <row r="79">
          <cell r="A79">
            <v>0</v>
          </cell>
        </row>
        <row r="80">
          <cell r="A80">
            <v>0</v>
          </cell>
          <cell r="F80" t="str">
            <v>HUNTER</v>
          </cell>
        </row>
        <row r="81">
          <cell r="A81" t="str">
            <v xml:space="preserve">310.20 0108         </v>
          </cell>
          <cell r="B81">
            <v>108</v>
          </cell>
          <cell r="C81" t="str">
            <v>ProdTrans</v>
          </cell>
          <cell r="D81" t="str">
            <v xml:space="preserve">310.20 0108         </v>
          </cell>
          <cell r="E81">
            <v>310.2</v>
          </cell>
          <cell r="F81" t="str">
            <v>Land Rights</v>
          </cell>
          <cell r="H81">
            <v>246337.54</v>
          </cell>
          <cell r="J81">
            <v>0</v>
          </cell>
          <cell r="L81">
            <v>246337.54</v>
          </cell>
          <cell r="N81">
            <v>0</v>
          </cell>
          <cell r="P81">
            <v>246337.54</v>
          </cell>
          <cell r="R81">
            <v>129260</v>
          </cell>
          <cell r="T81">
            <v>1.29</v>
          </cell>
          <cell r="V81">
            <v>3178</v>
          </cell>
          <cell r="X81">
            <v>0</v>
          </cell>
          <cell r="Z81">
            <v>0</v>
          </cell>
          <cell r="AB81">
            <v>0</v>
          </cell>
          <cell r="AD81">
            <v>132438</v>
          </cell>
          <cell r="AF81">
            <v>1.29</v>
          </cell>
          <cell r="AH81">
            <v>3178</v>
          </cell>
          <cell r="AJ81">
            <v>0</v>
          </cell>
          <cell r="AL81">
            <v>0</v>
          </cell>
          <cell r="AN81">
            <v>0</v>
          </cell>
          <cell r="AP81">
            <v>135616</v>
          </cell>
        </row>
        <row r="82">
          <cell r="A82" t="str">
            <v xml:space="preserve">311.00 0108         </v>
          </cell>
          <cell r="B82">
            <v>108</v>
          </cell>
          <cell r="C82" t="str">
            <v>ProdTrans</v>
          </cell>
          <cell r="D82" t="str">
            <v xml:space="preserve">311.00 0108         </v>
          </cell>
          <cell r="E82">
            <v>311</v>
          </cell>
          <cell r="F82" t="str">
            <v>Structures and Improvements</v>
          </cell>
          <cell r="H82">
            <v>206941130.49000001</v>
          </cell>
          <cell r="J82">
            <v>-617685.29000000015</v>
          </cell>
          <cell r="L82">
            <v>206323445.20000002</v>
          </cell>
          <cell r="N82">
            <v>-636405.47999999986</v>
          </cell>
          <cell r="P82">
            <v>205687039.72000003</v>
          </cell>
          <cell r="R82">
            <v>112578914</v>
          </cell>
          <cell r="T82">
            <v>1.51</v>
          </cell>
          <cell r="V82">
            <v>3120148</v>
          </cell>
          <cell r="X82">
            <v>-617685.29000000015</v>
          </cell>
          <cell r="Z82">
            <v>-30</v>
          </cell>
          <cell r="AB82">
            <v>-185305.58700000003</v>
          </cell>
          <cell r="AD82">
            <v>114896071.123</v>
          </cell>
          <cell r="AF82">
            <v>1.51</v>
          </cell>
          <cell r="AH82">
            <v>3110679</v>
          </cell>
          <cell r="AJ82">
            <v>-636405.47999999986</v>
          </cell>
          <cell r="AL82">
            <v>-30</v>
          </cell>
          <cell r="AN82">
            <v>-190921.64399999994</v>
          </cell>
          <cell r="AP82">
            <v>117179422.999</v>
          </cell>
        </row>
        <row r="83">
          <cell r="A83" t="str">
            <v xml:space="preserve">312.00 0108         </v>
          </cell>
          <cell r="B83">
            <v>108</v>
          </cell>
          <cell r="C83" t="str">
            <v>ProdTrans</v>
          </cell>
          <cell r="D83" t="str">
            <v xml:space="preserve">312.00 0108         </v>
          </cell>
          <cell r="E83">
            <v>312</v>
          </cell>
          <cell r="F83" t="str">
            <v>Boiler Plant Equipment</v>
          </cell>
          <cell r="H83">
            <v>632231547.27999997</v>
          </cell>
          <cell r="J83">
            <v>-5625583.3800000008</v>
          </cell>
          <cell r="L83">
            <v>626605963.89999998</v>
          </cell>
          <cell r="N83">
            <v>-5792087.2299999995</v>
          </cell>
          <cell r="P83">
            <v>620813876.66999996</v>
          </cell>
          <cell r="R83">
            <v>236747622</v>
          </cell>
          <cell r="T83">
            <v>1.83</v>
          </cell>
          <cell r="V83">
            <v>11518363</v>
          </cell>
          <cell r="X83">
            <v>-5625583.3800000008</v>
          </cell>
          <cell r="Z83">
            <v>-10</v>
          </cell>
          <cell r="AB83">
            <v>-562558.33800000011</v>
          </cell>
          <cell r="AD83">
            <v>242077843.28200001</v>
          </cell>
          <cell r="AF83">
            <v>1.83</v>
          </cell>
          <cell r="AH83">
            <v>11413892</v>
          </cell>
          <cell r="AJ83">
            <v>-5792087.2299999995</v>
          </cell>
          <cell r="AL83">
            <v>-10</v>
          </cell>
          <cell r="AN83">
            <v>-579208.723</v>
          </cell>
          <cell r="AP83">
            <v>247120439.32900003</v>
          </cell>
        </row>
        <row r="84">
          <cell r="A84" t="str">
            <v xml:space="preserve">314.00 0108         </v>
          </cell>
          <cell r="B84">
            <v>108</v>
          </cell>
          <cell r="C84" t="str">
            <v>ProdTrans</v>
          </cell>
          <cell r="D84" t="str">
            <v xml:space="preserve">314.00 0108         </v>
          </cell>
          <cell r="E84">
            <v>314</v>
          </cell>
          <cell r="F84" t="str">
            <v>Turbogenerator Units</v>
          </cell>
          <cell r="H84">
            <v>189228621.09999999</v>
          </cell>
          <cell r="J84">
            <v>-1453660.1600000001</v>
          </cell>
          <cell r="L84">
            <v>187774960.94</v>
          </cell>
          <cell r="N84">
            <v>-1513503.9399999997</v>
          </cell>
          <cell r="P84">
            <v>186261457</v>
          </cell>
          <cell r="R84">
            <v>57761424</v>
          </cell>
          <cell r="T84">
            <v>2.2599999999999998</v>
          </cell>
          <cell r="V84">
            <v>4260140</v>
          </cell>
          <cell r="X84">
            <v>-1453660.1600000001</v>
          </cell>
          <cell r="Z84">
            <v>-15</v>
          </cell>
          <cell r="AB84">
            <v>-218049.02400000003</v>
          </cell>
          <cell r="AD84">
            <v>60349854.816000007</v>
          </cell>
          <cell r="AF84">
            <v>2.2599999999999998</v>
          </cell>
          <cell r="AH84">
            <v>4226612</v>
          </cell>
          <cell r="AJ84">
            <v>-1513503.9399999997</v>
          </cell>
          <cell r="AL84">
            <v>-15</v>
          </cell>
          <cell r="AN84">
            <v>-227025.59099999993</v>
          </cell>
          <cell r="AP84">
            <v>62835937.285000011</v>
          </cell>
        </row>
        <row r="85">
          <cell r="A85" t="str">
            <v xml:space="preserve">315.00 0108         </v>
          </cell>
          <cell r="B85">
            <v>108</v>
          </cell>
          <cell r="C85" t="str">
            <v>ProdTrans</v>
          </cell>
          <cell r="D85" t="str">
            <v xml:space="preserve">315.00 0108         </v>
          </cell>
          <cell r="E85">
            <v>315</v>
          </cell>
          <cell r="F85" t="str">
            <v>Accessory Electric Equipment</v>
          </cell>
          <cell r="H85">
            <v>98505362.329999998</v>
          </cell>
          <cell r="J85">
            <v>-339546.5</v>
          </cell>
          <cell r="L85">
            <v>98165815.829999998</v>
          </cell>
          <cell r="N85">
            <v>-355139.13999999996</v>
          </cell>
          <cell r="P85">
            <v>97810676.689999998</v>
          </cell>
          <cell r="R85">
            <v>52502381</v>
          </cell>
          <cell r="T85">
            <v>1.49</v>
          </cell>
          <cell r="V85">
            <v>1465200</v>
          </cell>
          <cell r="X85">
            <v>-339546.5</v>
          </cell>
          <cell r="Z85">
            <v>-10</v>
          </cell>
          <cell r="AB85">
            <v>-33954.65</v>
          </cell>
          <cell r="AD85">
            <v>53594079.850000001</v>
          </cell>
          <cell r="AF85">
            <v>1.49</v>
          </cell>
          <cell r="AH85">
            <v>1460025</v>
          </cell>
          <cell r="AJ85">
            <v>-355139.13999999996</v>
          </cell>
          <cell r="AL85">
            <v>-10</v>
          </cell>
          <cell r="AN85">
            <v>-35513.913999999997</v>
          </cell>
          <cell r="AP85">
            <v>54663451.796000004</v>
          </cell>
        </row>
        <row r="86">
          <cell r="A86" t="str">
            <v xml:space="preserve">316.00 0108         </v>
          </cell>
          <cell r="B86">
            <v>108</v>
          </cell>
          <cell r="C86" t="str">
            <v>ProdTrans</v>
          </cell>
          <cell r="D86" t="str">
            <v xml:space="preserve">316.00 0108         </v>
          </cell>
          <cell r="E86">
            <v>316</v>
          </cell>
          <cell r="F86" t="str">
            <v>Miscellaneous Power Plant Equipment</v>
          </cell>
          <cell r="H86">
            <v>3645567.81</v>
          </cell>
          <cell r="J86">
            <v>-69221.059999999983</v>
          </cell>
          <cell r="L86">
            <v>3576346.75</v>
          </cell>
          <cell r="N86">
            <v>-69221.059999999983</v>
          </cell>
          <cell r="P86">
            <v>3507125.69</v>
          </cell>
          <cell r="R86">
            <v>1606519</v>
          </cell>
          <cell r="T86">
            <v>1.94</v>
          </cell>
          <cell r="V86">
            <v>70053</v>
          </cell>
          <cell r="X86">
            <v>-69221.059999999983</v>
          </cell>
          <cell r="Z86">
            <v>-10</v>
          </cell>
          <cell r="AB86">
            <v>-6922.1059999999989</v>
          </cell>
          <cell r="AD86">
            <v>1600428.834</v>
          </cell>
          <cell r="AF86">
            <v>1.94</v>
          </cell>
          <cell r="AH86">
            <v>68710</v>
          </cell>
          <cell r="AJ86">
            <v>-69221.059999999983</v>
          </cell>
          <cell r="AL86">
            <v>-10</v>
          </cell>
          <cell r="AN86">
            <v>-6922.1059999999989</v>
          </cell>
          <cell r="AP86">
            <v>1592995.6680000001</v>
          </cell>
        </row>
        <row r="87">
          <cell r="A87">
            <v>0</v>
          </cell>
          <cell r="F87" t="str">
            <v>TOTAL HUNTER</v>
          </cell>
          <cell r="H87">
            <v>1130798566.55</v>
          </cell>
          <cell r="J87">
            <v>-8105696.3900000006</v>
          </cell>
          <cell r="L87">
            <v>1122692870.1599998</v>
          </cell>
          <cell r="N87">
            <v>-8366356.8499999978</v>
          </cell>
          <cell r="P87">
            <v>1114326513.3099999</v>
          </cell>
          <cell r="R87">
            <v>461326120</v>
          </cell>
          <cell r="V87">
            <v>20437082</v>
          </cell>
          <cell r="X87">
            <v>-8105696.3900000006</v>
          </cell>
          <cell r="AB87">
            <v>-1006789.7050000003</v>
          </cell>
          <cell r="AD87">
            <v>472650715.90499997</v>
          </cell>
          <cell r="AH87">
            <v>20283096</v>
          </cell>
          <cell r="AJ87">
            <v>-8366356.8499999978</v>
          </cell>
          <cell r="AN87">
            <v>-1039591.9779999999</v>
          </cell>
          <cell r="AP87">
            <v>483527863.07700002</v>
          </cell>
        </row>
        <row r="88">
          <cell r="A88">
            <v>0</v>
          </cell>
        </row>
        <row r="89">
          <cell r="A89">
            <v>0</v>
          </cell>
          <cell r="F89" t="str">
            <v>HUNTINGTON</v>
          </cell>
        </row>
        <row r="90">
          <cell r="A90" t="str">
            <v xml:space="preserve">311.00 0109         </v>
          </cell>
          <cell r="B90">
            <v>109</v>
          </cell>
          <cell r="C90" t="str">
            <v>ProdTrans</v>
          </cell>
          <cell r="D90" t="str">
            <v xml:space="preserve">311.00 0109         </v>
          </cell>
          <cell r="E90">
            <v>311</v>
          </cell>
          <cell r="F90" t="str">
            <v>Structures and Improvements</v>
          </cell>
          <cell r="H90">
            <v>116716543.27</v>
          </cell>
          <cell r="J90">
            <v>-355506.82000000018</v>
          </cell>
          <cell r="L90">
            <v>116361036.45</v>
          </cell>
          <cell r="N90">
            <v>-366164.66000000009</v>
          </cell>
          <cell r="P90">
            <v>115994871.79000001</v>
          </cell>
          <cell r="R90">
            <v>59563288</v>
          </cell>
          <cell r="T90">
            <v>1.77</v>
          </cell>
          <cell r="V90">
            <v>2062737</v>
          </cell>
          <cell r="X90">
            <v>-355506.82000000018</v>
          </cell>
          <cell r="Z90">
            <v>-30</v>
          </cell>
          <cell r="AB90">
            <v>-106652.04600000005</v>
          </cell>
          <cell r="AD90">
            <v>61163866.134000003</v>
          </cell>
          <cell r="AF90">
            <v>1.77</v>
          </cell>
          <cell r="AH90">
            <v>2056350</v>
          </cell>
          <cell r="AJ90">
            <v>-366164.66000000009</v>
          </cell>
          <cell r="AL90">
            <v>-30</v>
          </cell>
          <cell r="AN90">
            <v>-109849.39800000003</v>
          </cell>
          <cell r="AP90">
            <v>62744202.076000005</v>
          </cell>
        </row>
        <row r="91">
          <cell r="A91" t="str">
            <v xml:space="preserve">312.00 0109         </v>
          </cell>
          <cell r="B91">
            <v>109</v>
          </cell>
          <cell r="C91" t="str">
            <v>ProdTrans</v>
          </cell>
          <cell r="D91" t="str">
            <v xml:space="preserve">312.00 0109         </v>
          </cell>
          <cell r="E91">
            <v>312</v>
          </cell>
          <cell r="F91" t="str">
            <v>Boiler Plant Equipment</v>
          </cell>
          <cell r="H91">
            <v>527118936.17000002</v>
          </cell>
          <cell r="J91">
            <v>-2542103.7700000009</v>
          </cell>
          <cell r="L91">
            <v>524576832.40000004</v>
          </cell>
          <cell r="N91">
            <v>-2677494.62</v>
          </cell>
          <cell r="P91">
            <v>521899337.78000003</v>
          </cell>
          <cell r="R91">
            <v>124574585</v>
          </cell>
          <cell r="T91">
            <v>2.63</v>
          </cell>
          <cell r="V91">
            <v>13829799</v>
          </cell>
          <cell r="X91">
            <v>-2542103.7700000009</v>
          </cell>
          <cell r="Z91">
            <v>-10</v>
          </cell>
          <cell r="AB91">
            <v>-254210.37700000009</v>
          </cell>
          <cell r="AD91">
            <v>135608069.85299999</v>
          </cell>
          <cell r="AF91">
            <v>2.63</v>
          </cell>
          <cell r="AH91">
            <v>13761162</v>
          </cell>
          <cell r="AJ91">
            <v>-2677494.62</v>
          </cell>
          <cell r="AL91">
            <v>-10</v>
          </cell>
          <cell r="AN91">
            <v>-267749.46200000006</v>
          </cell>
          <cell r="AP91">
            <v>146423987.77099997</v>
          </cell>
        </row>
        <row r="92">
          <cell r="A92" t="str">
            <v xml:space="preserve">314.00 0109         </v>
          </cell>
          <cell r="B92">
            <v>109</v>
          </cell>
          <cell r="C92" t="str">
            <v>ProdTrans</v>
          </cell>
          <cell r="D92" t="str">
            <v xml:space="preserve">314.00 0109         </v>
          </cell>
          <cell r="E92">
            <v>314</v>
          </cell>
          <cell r="F92" t="str">
            <v>Turbogenerator Units</v>
          </cell>
          <cell r="H92">
            <v>122867593.25</v>
          </cell>
          <cell r="J92">
            <v>-973763.61000000034</v>
          </cell>
          <cell r="L92">
            <v>121893829.64</v>
          </cell>
          <cell r="N92">
            <v>-1010005.2200000003</v>
          </cell>
          <cell r="P92">
            <v>120883824.42</v>
          </cell>
          <cell r="R92">
            <v>39389991</v>
          </cell>
          <cell r="T92">
            <v>2.5299999999999998</v>
          </cell>
          <cell r="V92">
            <v>3096232</v>
          </cell>
          <cell r="X92">
            <v>-973763.61000000034</v>
          </cell>
          <cell r="Z92">
            <v>-15</v>
          </cell>
          <cell r="AB92">
            <v>-146064.54150000005</v>
          </cell>
          <cell r="AD92">
            <v>41366394.848499998</v>
          </cell>
          <cell r="AF92">
            <v>2.5299999999999998</v>
          </cell>
          <cell r="AH92">
            <v>3071137</v>
          </cell>
          <cell r="AJ92">
            <v>-1010005.2200000003</v>
          </cell>
          <cell r="AL92">
            <v>-15</v>
          </cell>
          <cell r="AN92">
            <v>-151500.78300000005</v>
          </cell>
          <cell r="AP92">
            <v>43276025.8455</v>
          </cell>
        </row>
        <row r="93">
          <cell r="A93" t="str">
            <v xml:space="preserve">315.00 0109         </v>
          </cell>
          <cell r="B93">
            <v>109</v>
          </cell>
          <cell r="C93" t="str">
            <v>ProdTrans</v>
          </cell>
          <cell r="D93" t="str">
            <v xml:space="preserve">315.00 0109         </v>
          </cell>
          <cell r="E93">
            <v>315</v>
          </cell>
          <cell r="F93" t="str">
            <v>Accessory Electric Equipment</v>
          </cell>
          <cell r="H93">
            <v>46421368.829999998</v>
          </cell>
          <cell r="J93">
            <v>-135428.10000000003</v>
          </cell>
          <cell r="L93">
            <v>46285940.729999997</v>
          </cell>
          <cell r="N93">
            <v>-141266.82</v>
          </cell>
          <cell r="P93">
            <v>46144673.909999996</v>
          </cell>
          <cell r="R93">
            <v>19034731</v>
          </cell>
          <cell r="T93">
            <v>1.81</v>
          </cell>
          <cell r="V93">
            <v>839001</v>
          </cell>
          <cell r="X93">
            <v>-135428.10000000003</v>
          </cell>
          <cell r="Z93">
            <v>-10</v>
          </cell>
          <cell r="AB93">
            <v>-13542.810000000005</v>
          </cell>
          <cell r="AD93">
            <v>19724761.09</v>
          </cell>
          <cell r="AF93">
            <v>1.81</v>
          </cell>
          <cell r="AH93">
            <v>836497</v>
          </cell>
          <cell r="AJ93">
            <v>-141266.82</v>
          </cell>
          <cell r="AL93">
            <v>-10</v>
          </cell>
          <cell r="AN93">
            <v>-14126.682000000003</v>
          </cell>
          <cell r="AP93">
            <v>20405864.588</v>
          </cell>
        </row>
        <row r="94">
          <cell r="A94" t="str">
            <v xml:space="preserve">316.00 0109         </v>
          </cell>
          <cell r="B94">
            <v>109</v>
          </cell>
          <cell r="C94" t="str">
            <v>ProdTrans</v>
          </cell>
          <cell r="D94" t="str">
            <v xml:space="preserve">316.00 0109         </v>
          </cell>
          <cell r="E94">
            <v>316</v>
          </cell>
          <cell r="F94" t="str">
            <v>Miscellaneous Power Plant Equipment</v>
          </cell>
          <cell r="H94">
            <v>2717959.41</v>
          </cell>
          <cell r="J94">
            <v>-44684.62</v>
          </cell>
          <cell r="L94">
            <v>2673274.79</v>
          </cell>
          <cell r="N94">
            <v>-44684.61</v>
          </cell>
          <cell r="P94">
            <v>2628590.1800000002</v>
          </cell>
          <cell r="R94">
            <v>821110</v>
          </cell>
          <cell r="T94">
            <v>2.5499999999999998</v>
          </cell>
          <cell r="V94">
            <v>68738</v>
          </cell>
          <cell r="X94">
            <v>-44684.62</v>
          </cell>
          <cell r="Z94">
            <v>-10</v>
          </cell>
          <cell r="AB94">
            <v>-4468.4620000000004</v>
          </cell>
          <cell r="AD94">
            <v>840694.91799999995</v>
          </cell>
          <cell r="AF94">
            <v>2.5499999999999998</v>
          </cell>
          <cell r="AH94">
            <v>67599</v>
          </cell>
          <cell r="AJ94">
            <v>-44684.61</v>
          </cell>
          <cell r="AL94">
            <v>-10</v>
          </cell>
          <cell r="AN94">
            <v>-4468.4609999999993</v>
          </cell>
          <cell r="AP94">
            <v>859140.84699999995</v>
          </cell>
        </row>
        <row r="95">
          <cell r="A95">
            <v>0</v>
          </cell>
          <cell r="F95" t="str">
            <v>TOTAL HUNTINGTON</v>
          </cell>
          <cell r="H95">
            <v>815842400.93000007</v>
          </cell>
          <cell r="J95">
            <v>-4051486.9200000018</v>
          </cell>
          <cell r="L95">
            <v>811790914.00999999</v>
          </cell>
          <cell r="N95">
            <v>-4239615.9300000006</v>
          </cell>
          <cell r="P95">
            <v>807551298.07999992</v>
          </cell>
          <cell r="R95">
            <v>243383705</v>
          </cell>
          <cell r="V95">
            <v>19896507</v>
          </cell>
          <cell r="X95">
            <v>-4051486.9200000018</v>
          </cell>
          <cell r="AB95">
            <v>-524938.23650000023</v>
          </cell>
          <cell r="AD95">
            <v>258703786.84350002</v>
          </cell>
          <cell r="AH95">
            <v>19792745</v>
          </cell>
          <cell r="AJ95">
            <v>-4239615.9300000006</v>
          </cell>
          <cell r="AN95">
            <v>-547694.7860000002</v>
          </cell>
          <cell r="AP95">
            <v>273709221.12749994</v>
          </cell>
        </row>
        <row r="96">
          <cell r="A96">
            <v>0</v>
          </cell>
        </row>
        <row r="97">
          <cell r="A97">
            <v>0</v>
          </cell>
          <cell r="F97" t="str">
            <v>JAMES RIVER</v>
          </cell>
        </row>
        <row r="98">
          <cell r="A98" t="str">
            <v xml:space="preserve">311.00 0191         </v>
          </cell>
          <cell r="B98">
            <v>191</v>
          </cell>
          <cell r="C98" t="str">
            <v>ProdTrans</v>
          </cell>
          <cell r="D98" t="str">
            <v xml:space="preserve">311.00 0191         </v>
          </cell>
          <cell r="E98">
            <v>311</v>
          </cell>
          <cell r="F98" t="str">
            <v>Structures and Improvements</v>
          </cell>
          <cell r="H98">
            <v>5733734.1399999997</v>
          </cell>
          <cell r="J98">
            <v>-10744.5</v>
          </cell>
          <cell r="L98">
            <v>5722989.6399999997</v>
          </cell>
          <cell r="N98">
            <v>-11104.79</v>
          </cell>
          <cell r="P98">
            <v>5711884.8499999996</v>
          </cell>
          <cell r="R98">
            <v>4411588</v>
          </cell>
          <cell r="T98">
            <v>5.18</v>
          </cell>
          <cell r="V98">
            <v>296729</v>
          </cell>
          <cell r="X98">
            <v>-10744.5</v>
          </cell>
          <cell r="Z98">
            <v>-30</v>
          </cell>
          <cell r="AB98">
            <v>-3223.35</v>
          </cell>
          <cell r="AD98">
            <v>4694349.1500000004</v>
          </cell>
          <cell r="AF98">
            <v>5.18</v>
          </cell>
          <cell r="AH98">
            <v>296163</v>
          </cell>
          <cell r="AJ98">
            <v>-11104.79</v>
          </cell>
          <cell r="AL98">
            <v>-30</v>
          </cell>
          <cell r="AN98">
            <v>-3331.4369999999999</v>
          </cell>
          <cell r="AP98">
            <v>4976075.9230000004</v>
          </cell>
        </row>
        <row r="99">
          <cell r="A99" t="str">
            <v xml:space="preserve">312.00 0191         </v>
          </cell>
          <cell r="B99">
            <v>191</v>
          </cell>
          <cell r="C99" t="str">
            <v>ProdTrans</v>
          </cell>
          <cell r="D99" t="str">
            <v xml:space="preserve">312.00 0191         </v>
          </cell>
          <cell r="E99">
            <v>312</v>
          </cell>
          <cell r="F99" t="str">
            <v>Boiler Plant Equipment</v>
          </cell>
          <cell r="H99">
            <v>5798092.3600000003</v>
          </cell>
          <cell r="J99">
            <v>-38986.67</v>
          </cell>
          <cell r="L99">
            <v>5759105.6900000004</v>
          </cell>
          <cell r="N99">
            <v>-41658.61</v>
          </cell>
          <cell r="P99">
            <v>5717447.0800000001</v>
          </cell>
          <cell r="R99">
            <v>4457732</v>
          </cell>
          <cell r="T99">
            <v>5.25</v>
          </cell>
          <cell r="V99">
            <v>303376</v>
          </cell>
          <cell r="X99">
            <v>-38986.67</v>
          </cell>
          <cell r="Z99">
            <v>-10</v>
          </cell>
          <cell r="AB99">
            <v>-3898.6669999999995</v>
          </cell>
          <cell r="AD99">
            <v>4718222.6629999997</v>
          </cell>
          <cell r="AF99">
            <v>5.25</v>
          </cell>
          <cell r="AH99">
            <v>301260</v>
          </cell>
          <cell r="AJ99">
            <v>-41658.61</v>
          </cell>
          <cell r="AL99">
            <v>-10</v>
          </cell>
          <cell r="AN99">
            <v>-4165.8609999999999</v>
          </cell>
          <cell r="AP99">
            <v>4973658.1919999998</v>
          </cell>
        </row>
        <row r="100">
          <cell r="A100" t="str">
            <v xml:space="preserve">314.00 0191         </v>
          </cell>
          <cell r="B100">
            <v>191</v>
          </cell>
          <cell r="C100" t="str">
            <v>ProdTrans</v>
          </cell>
          <cell r="D100" t="str">
            <v xml:space="preserve">314.00 0191         </v>
          </cell>
          <cell r="E100">
            <v>314</v>
          </cell>
          <cell r="F100" t="str">
            <v>Turbogenerator Units</v>
          </cell>
          <cell r="H100">
            <v>18616437.710000001</v>
          </cell>
          <cell r="J100">
            <v>-151432.75</v>
          </cell>
          <cell r="L100">
            <v>18465004.960000001</v>
          </cell>
          <cell r="N100">
            <v>-162616.89000000001</v>
          </cell>
          <cell r="P100">
            <v>18302388.07</v>
          </cell>
          <cell r="R100">
            <v>14291857</v>
          </cell>
          <cell r="T100">
            <v>5.35</v>
          </cell>
          <cell r="V100">
            <v>991929</v>
          </cell>
          <cell r="X100">
            <v>-151432.75</v>
          </cell>
          <cell r="Z100">
            <v>-15</v>
          </cell>
          <cell r="AB100">
            <v>-22714.912499999999</v>
          </cell>
          <cell r="AD100">
            <v>15109638.3375</v>
          </cell>
          <cell r="AF100">
            <v>5.35</v>
          </cell>
          <cell r="AH100">
            <v>983528</v>
          </cell>
          <cell r="AJ100">
            <v>-162616.89000000001</v>
          </cell>
          <cell r="AL100">
            <v>-15</v>
          </cell>
          <cell r="AN100">
            <v>-24392.533500000001</v>
          </cell>
          <cell r="AP100">
            <v>15906156.913999999</v>
          </cell>
        </row>
        <row r="101">
          <cell r="A101" t="str">
            <v xml:space="preserve">315.00 0191         </v>
          </cell>
          <cell r="B101">
            <v>191</v>
          </cell>
          <cell r="C101" t="str">
            <v>ProdTrans</v>
          </cell>
          <cell r="D101" t="str">
            <v xml:space="preserve">315.00 0191         </v>
          </cell>
          <cell r="E101">
            <v>315</v>
          </cell>
          <cell r="F101" t="str">
            <v>Accessory Electric Equipment</v>
          </cell>
          <cell r="H101">
            <v>4302275.7699999996</v>
          </cell>
          <cell r="J101">
            <v>-7324.01</v>
          </cell>
          <cell r="L101">
            <v>4294951.76</v>
          </cell>
          <cell r="N101">
            <v>-7756.57</v>
          </cell>
          <cell r="P101">
            <v>4287195.1899999995</v>
          </cell>
          <cell r="R101">
            <v>3297379</v>
          </cell>
          <cell r="T101">
            <v>5.2</v>
          </cell>
          <cell r="V101">
            <v>223528</v>
          </cell>
          <cell r="X101">
            <v>-7324.01</v>
          </cell>
          <cell r="Z101">
            <v>-10</v>
          </cell>
          <cell r="AB101">
            <v>-732.40100000000007</v>
          </cell>
          <cell r="AD101">
            <v>3512850.5890000002</v>
          </cell>
          <cell r="AF101">
            <v>5.2</v>
          </cell>
          <cell r="AH101">
            <v>223136</v>
          </cell>
          <cell r="AJ101">
            <v>-7756.57</v>
          </cell>
          <cell r="AL101">
            <v>-10</v>
          </cell>
          <cell r="AN101">
            <v>-775.65699999999993</v>
          </cell>
          <cell r="AP101">
            <v>3727454.3620000002</v>
          </cell>
        </row>
        <row r="102">
          <cell r="A102">
            <v>0</v>
          </cell>
          <cell r="F102" t="str">
            <v>TOTAL JAMES RIVER</v>
          </cell>
          <cell r="H102">
            <v>34450539.980000004</v>
          </cell>
          <cell r="J102">
            <v>-208487.93</v>
          </cell>
          <cell r="L102">
            <v>34242052.049999997</v>
          </cell>
          <cell r="N102">
            <v>-223136.86000000002</v>
          </cell>
          <cell r="P102">
            <v>34018915.189999998</v>
          </cell>
          <cell r="R102">
            <v>26458556</v>
          </cell>
          <cell r="V102">
            <v>1815562</v>
          </cell>
          <cell r="X102">
            <v>-208487.93</v>
          </cell>
          <cell r="AB102">
            <v>-30569.3305</v>
          </cell>
          <cell r="AD102">
            <v>28035060.739500001</v>
          </cell>
          <cell r="AH102">
            <v>1804087</v>
          </cell>
          <cell r="AJ102">
            <v>-223136.86000000002</v>
          </cell>
          <cell r="AN102">
            <v>-32665.488499999999</v>
          </cell>
          <cell r="AP102">
            <v>29583345.390999999</v>
          </cell>
        </row>
        <row r="103">
          <cell r="A103">
            <v>0</v>
          </cell>
        </row>
        <row r="104">
          <cell r="A104">
            <v>0</v>
          </cell>
          <cell r="F104" t="str">
            <v>JIM BRIDGER</v>
          </cell>
        </row>
        <row r="105">
          <cell r="A105" t="str">
            <v xml:space="preserve">310.20 0110         </v>
          </cell>
          <cell r="B105">
            <v>110</v>
          </cell>
          <cell r="C105" t="str">
            <v>ProdTrans</v>
          </cell>
          <cell r="D105" t="str">
            <v xml:space="preserve">310.20 0110         </v>
          </cell>
          <cell r="E105">
            <v>310.2</v>
          </cell>
          <cell r="F105" t="str">
            <v>Land Rights</v>
          </cell>
          <cell r="H105">
            <v>281111.09999999998</v>
          </cell>
          <cell r="J105">
            <v>0</v>
          </cell>
          <cell r="L105">
            <v>281111.09999999998</v>
          </cell>
          <cell r="N105">
            <v>0</v>
          </cell>
          <cell r="P105">
            <v>281111.09999999998</v>
          </cell>
          <cell r="R105">
            <v>177737</v>
          </cell>
          <cell r="T105">
            <v>1.25</v>
          </cell>
          <cell r="V105">
            <v>3514</v>
          </cell>
          <cell r="X105">
            <v>0</v>
          </cell>
          <cell r="Z105">
            <v>0</v>
          </cell>
          <cell r="AB105">
            <v>0</v>
          </cell>
          <cell r="AD105">
            <v>181251</v>
          </cell>
          <cell r="AF105">
            <v>1.25</v>
          </cell>
          <cell r="AH105">
            <v>3514</v>
          </cell>
          <cell r="AJ105">
            <v>0</v>
          </cell>
          <cell r="AL105">
            <v>0</v>
          </cell>
          <cell r="AN105">
            <v>0</v>
          </cell>
          <cell r="AP105">
            <v>184765</v>
          </cell>
        </row>
        <row r="106">
          <cell r="A106" t="str">
            <v xml:space="preserve">311.00 0110         </v>
          </cell>
          <cell r="B106">
            <v>110</v>
          </cell>
          <cell r="C106" t="str">
            <v>ProdTrans</v>
          </cell>
          <cell r="D106" t="str">
            <v xml:space="preserve">311.00 0110         </v>
          </cell>
          <cell r="E106">
            <v>311</v>
          </cell>
          <cell r="F106" t="str">
            <v>Structures and Improvements</v>
          </cell>
          <cell r="H106">
            <v>140256250.56</v>
          </cell>
          <cell r="J106">
            <v>-453602.04000000004</v>
          </cell>
          <cell r="L106">
            <v>139802648.52000001</v>
          </cell>
          <cell r="N106">
            <v>-467091.2699999999</v>
          </cell>
          <cell r="P106">
            <v>139335557.25</v>
          </cell>
          <cell r="R106">
            <v>87044687</v>
          </cell>
          <cell r="T106">
            <v>1.58</v>
          </cell>
          <cell r="V106">
            <v>2212465</v>
          </cell>
          <cell r="X106">
            <v>-453602.04000000004</v>
          </cell>
          <cell r="Z106">
            <v>-30</v>
          </cell>
          <cell r="AB106">
            <v>-136080.61200000002</v>
          </cell>
          <cell r="AD106">
            <v>88667469.34799999</v>
          </cell>
          <cell r="AF106">
            <v>1.58</v>
          </cell>
          <cell r="AH106">
            <v>2205192</v>
          </cell>
          <cell r="AJ106">
            <v>-467091.2699999999</v>
          </cell>
          <cell r="AL106">
            <v>-30</v>
          </cell>
          <cell r="AN106">
            <v>-140127.38099999996</v>
          </cell>
          <cell r="AP106">
            <v>90265442.696999997</v>
          </cell>
        </row>
        <row r="107">
          <cell r="A107" t="str">
            <v xml:space="preserve">312.00 0110         </v>
          </cell>
          <cell r="B107">
            <v>110</v>
          </cell>
          <cell r="C107" t="str">
            <v>ProdTrans</v>
          </cell>
          <cell r="D107" t="str">
            <v xml:space="preserve">312.00 0110         </v>
          </cell>
          <cell r="E107">
            <v>312</v>
          </cell>
          <cell r="F107" t="str">
            <v>Boiler Plant Equipment</v>
          </cell>
          <cell r="H107">
            <v>675358589.64999998</v>
          </cell>
          <cell r="J107">
            <v>-6063355.0499999998</v>
          </cell>
          <cell r="L107">
            <v>669295234.60000002</v>
          </cell>
          <cell r="N107">
            <v>-6230578.1700000009</v>
          </cell>
          <cell r="P107">
            <v>663064656.43000007</v>
          </cell>
          <cell r="R107">
            <v>293188983</v>
          </cell>
          <cell r="T107">
            <v>2.02</v>
          </cell>
          <cell r="V107">
            <v>13581004</v>
          </cell>
          <cell r="X107">
            <v>-6063355.0499999998</v>
          </cell>
          <cell r="Z107">
            <v>-10</v>
          </cell>
          <cell r="AB107">
            <v>-606335.505</v>
          </cell>
          <cell r="AD107">
            <v>300100296.44499999</v>
          </cell>
          <cell r="AF107">
            <v>2.02</v>
          </cell>
          <cell r="AH107">
            <v>13456835</v>
          </cell>
          <cell r="AJ107">
            <v>-6230578.1700000009</v>
          </cell>
          <cell r="AL107">
            <v>-10</v>
          </cell>
          <cell r="AN107">
            <v>-623057.81700000016</v>
          </cell>
          <cell r="AP107">
            <v>306703495.458</v>
          </cell>
        </row>
        <row r="108">
          <cell r="A108" t="str">
            <v xml:space="preserve">314.00 0110         </v>
          </cell>
          <cell r="B108">
            <v>110</v>
          </cell>
          <cell r="C108" t="str">
            <v>ProdTrans</v>
          </cell>
          <cell r="D108" t="str">
            <v xml:space="preserve">314.00 0110         </v>
          </cell>
          <cell r="E108">
            <v>314</v>
          </cell>
          <cell r="F108" t="str">
            <v>Turbogenerator Units</v>
          </cell>
          <cell r="H108">
            <v>175249865.94</v>
          </cell>
          <cell r="J108">
            <v>-1515723.39</v>
          </cell>
          <cell r="L108">
            <v>173734142.55000001</v>
          </cell>
          <cell r="N108">
            <v>-1572304.4200000002</v>
          </cell>
          <cell r="P108">
            <v>172161838.13000003</v>
          </cell>
          <cell r="R108">
            <v>69160935</v>
          </cell>
          <cell r="T108">
            <v>2.35</v>
          </cell>
          <cell r="V108">
            <v>4100562</v>
          </cell>
          <cell r="X108">
            <v>-1515723.39</v>
          </cell>
          <cell r="Z108">
            <v>-15</v>
          </cell>
          <cell r="AB108">
            <v>-227358.50849999997</v>
          </cell>
          <cell r="AD108">
            <v>71518415.101500005</v>
          </cell>
          <cell r="AF108">
            <v>2.35</v>
          </cell>
          <cell r="AH108">
            <v>4064278</v>
          </cell>
          <cell r="AJ108">
            <v>-1572304.4200000002</v>
          </cell>
          <cell r="AL108">
            <v>-15</v>
          </cell>
          <cell r="AN108">
            <v>-235845.663</v>
          </cell>
          <cell r="AP108">
            <v>73774543.0185</v>
          </cell>
        </row>
        <row r="109">
          <cell r="A109" t="str">
            <v xml:space="preserve">315.00 0110         </v>
          </cell>
          <cell r="B109">
            <v>110</v>
          </cell>
          <cell r="C109" t="str">
            <v>ProdTrans</v>
          </cell>
          <cell r="D109" t="str">
            <v xml:space="preserve">315.00 0110         </v>
          </cell>
          <cell r="E109">
            <v>315</v>
          </cell>
          <cell r="F109" t="str">
            <v>Accessory Electric Equipment</v>
          </cell>
          <cell r="H109">
            <v>58882346.939999998</v>
          </cell>
          <cell r="J109">
            <v>-239598.99999999994</v>
          </cell>
          <cell r="L109">
            <v>58642747.939999998</v>
          </cell>
          <cell r="N109">
            <v>-249884.35999999996</v>
          </cell>
          <cell r="P109">
            <v>58392863.579999998</v>
          </cell>
          <cell r="R109">
            <v>35406510</v>
          </cell>
          <cell r="T109">
            <v>1.49</v>
          </cell>
          <cell r="V109">
            <v>875562</v>
          </cell>
          <cell r="X109">
            <v>-239598.99999999994</v>
          </cell>
          <cell r="Z109">
            <v>-10</v>
          </cell>
          <cell r="AB109">
            <v>-23959.899999999994</v>
          </cell>
          <cell r="AD109">
            <v>36018513.100000001</v>
          </cell>
          <cell r="AF109">
            <v>1.49</v>
          </cell>
          <cell r="AH109">
            <v>871915</v>
          </cell>
          <cell r="AJ109">
            <v>-249884.35999999996</v>
          </cell>
          <cell r="AL109">
            <v>-10</v>
          </cell>
          <cell r="AN109">
            <v>-24988.435999999998</v>
          </cell>
          <cell r="AP109">
            <v>36615555.304000005</v>
          </cell>
        </row>
        <row r="110">
          <cell r="A110" t="str">
            <v xml:space="preserve">316.00 0110         </v>
          </cell>
          <cell r="B110">
            <v>110</v>
          </cell>
          <cell r="C110" t="str">
            <v>ProdTrans</v>
          </cell>
          <cell r="D110" t="str">
            <v xml:space="preserve">316.00 0110         </v>
          </cell>
          <cell r="E110">
            <v>316</v>
          </cell>
          <cell r="F110" t="str">
            <v>Miscellaneous Power Plant Equipment</v>
          </cell>
          <cell r="H110">
            <v>3722954.18</v>
          </cell>
          <cell r="J110">
            <v>-71241.69</v>
          </cell>
          <cell r="L110">
            <v>3651712.49</v>
          </cell>
          <cell r="N110">
            <v>-71241.69</v>
          </cell>
          <cell r="P110">
            <v>3580470.8000000003</v>
          </cell>
          <cell r="R110">
            <v>1789680</v>
          </cell>
          <cell r="T110">
            <v>1.95</v>
          </cell>
          <cell r="V110">
            <v>71903</v>
          </cell>
          <cell r="X110">
            <v>-71241.69</v>
          </cell>
          <cell r="Z110">
            <v>-10</v>
          </cell>
          <cell r="AB110">
            <v>-7124.1689999999999</v>
          </cell>
          <cell r="AD110">
            <v>1783217.1410000001</v>
          </cell>
          <cell r="AF110">
            <v>1.95</v>
          </cell>
          <cell r="AH110">
            <v>70514</v>
          </cell>
          <cell r="AJ110">
            <v>-71241.69</v>
          </cell>
          <cell r="AL110">
            <v>-10</v>
          </cell>
          <cell r="AN110">
            <v>-7124.1689999999999</v>
          </cell>
          <cell r="AP110">
            <v>1775365.2820000001</v>
          </cell>
        </row>
        <row r="111">
          <cell r="A111">
            <v>0</v>
          </cell>
          <cell r="F111" t="str">
            <v>TOTAL JIM BRIDGER</v>
          </cell>
          <cell r="H111">
            <v>1053751118.37</v>
          </cell>
          <cell r="J111">
            <v>-8343521.1699999999</v>
          </cell>
          <cell r="L111">
            <v>1045407597.2</v>
          </cell>
          <cell r="N111">
            <v>-8591099.9100000001</v>
          </cell>
          <cell r="P111">
            <v>1036816497.2900001</v>
          </cell>
          <cell r="R111">
            <v>486768532</v>
          </cell>
          <cell r="V111">
            <v>20845010</v>
          </cell>
          <cell r="X111">
            <v>-8343521.1699999999</v>
          </cell>
          <cell r="AB111">
            <v>-1000858.6945000001</v>
          </cell>
          <cell r="AD111">
            <v>498269162.13550001</v>
          </cell>
          <cell r="AH111">
            <v>20672248</v>
          </cell>
          <cell r="AJ111">
            <v>-8591099.9100000001</v>
          </cell>
          <cell r="AN111">
            <v>-1031143.466</v>
          </cell>
          <cell r="AP111">
            <v>509319166.75949997</v>
          </cell>
        </row>
        <row r="112">
          <cell r="A112">
            <v>0</v>
          </cell>
        </row>
        <row r="113">
          <cell r="A113">
            <v>0</v>
          </cell>
          <cell r="F113" t="str">
            <v>NAUGHTON</v>
          </cell>
        </row>
        <row r="114">
          <cell r="A114" t="str">
            <v xml:space="preserve">310.20 0111         </v>
          </cell>
          <cell r="B114">
            <v>111</v>
          </cell>
          <cell r="C114" t="str">
            <v>ProdTrans</v>
          </cell>
          <cell r="D114" t="str">
            <v xml:space="preserve">310.20 0111         </v>
          </cell>
          <cell r="E114">
            <v>310.2</v>
          </cell>
          <cell r="F114" t="str">
            <v>Land Rights</v>
          </cell>
          <cell r="H114">
            <v>15015.87</v>
          </cell>
          <cell r="J114">
            <v>0</v>
          </cell>
          <cell r="L114">
            <v>15015.87</v>
          </cell>
          <cell r="N114">
            <v>0</v>
          </cell>
          <cell r="P114">
            <v>15015.87</v>
          </cell>
          <cell r="R114">
            <v>11039</v>
          </cell>
          <cell r="T114">
            <v>1.39</v>
          </cell>
          <cell r="V114">
            <v>209</v>
          </cell>
          <cell r="X114">
            <v>0</v>
          </cell>
          <cell r="Z114">
            <v>0</v>
          </cell>
          <cell r="AB114">
            <v>0</v>
          </cell>
          <cell r="AD114">
            <v>11248</v>
          </cell>
          <cell r="AF114">
            <v>1.39</v>
          </cell>
          <cell r="AH114">
            <v>209</v>
          </cell>
          <cell r="AJ114">
            <v>0</v>
          </cell>
          <cell r="AL114">
            <v>0</v>
          </cell>
          <cell r="AN114">
            <v>0</v>
          </cell>
          <cell r="AP114">
            <v>11457</v>
          </cell>
        </row>
        <row r="115">
          <cell r="A115" t="str">
            <v xml:space="preserve">311.00 0111         </v>
          </cell>
          <cell r="B115">
            <v>111</v>
          </cell>
          <cell r="C115" t="str">
            <v>ProdTrans</v>
          </cell>
          <cell r="D115" t="str">
            <v xml:space="preserve">311.00 0111         </v>
          </cell>
          <cell r="E115">
            <v>311</v>
          </cell>
          <cell r="F115" t="str">
            <v>Structures and Improvements</v>
          </cell>
          <cell r="H115">
            <v>70399222.079999998</v>
          </cell>
          <cell r="J115">
            <v>-181827.88999999996</v>
          </cell>
          <cell r="L115">
            <v>70217394.189999998</v>
          </cell>
          <cell r="N115">
            <v>-187556.09999999989</v>
          </cell>
          <cell r="P115">
            <v>70029838.090000004</v>
          </cell>
          <cell r="R115">
            <v>36837724</v>
          </cell>
          <cell r="T115">
            <v>2.63</v>
          </cell>
          <cell r="V115">
            <v>1849109</v>
          </cell>
          <cell r="X115">
            <v>-181827.88999999996</v>
          </cell>
          <cell r="Z115">
            <v>-30</v>
          </cell>
          <cell r="AB115">
            <v>-54548.366999999984</v>
          </cell>
          <cell r="AD115">
            <v>38450456.743000001</v>
          </cell>
          <cell r="AF115">
            <v>2.63</v>
          </cell>
          <cell r="AH115">
            <v>1844251</v>
          </cell>
          <cell r="AJ115">
            <v>-187556.09999999989</v>
          </cell>
          <cell r="AL115">
            <v>-30</v>
          </cell>
          <cell r="AN115">
            <v>-56266.829999999965</v>
          </cell>
          <cell r="AP115">
            <v>40050884.813000001</v>
          </cell>
        </row>
        <row r="116">
          <cell r="A116" t="str">
            <v xml:space="preserve">312.00 0111         </v>
          </cell>
          <cell r="B116">
            <v>111</v>
          </cell>
          <cell r="C116" t="str">
            <v>ProdTrans</v>
          </cell>
          <cell r="D116" t="str">
            <v xml:space="preserve">312.00 0111         </v>
          </cell>
          <cell r="E116">
            <v>312</v>
          </cell>
          <cell r="F116" t="str">
            <v>Boiler Plant Equipment</v>
          </cell>
          <cell r="H116">
            <v>443090329.81</v>
          </cell>
          <cell r="J116">
            <v>-2550716.2000000002</v>
          </cell>
          <cell r="L116">
            <v>440539613.61000001</v>
          </cell>
          <cell r="N116">
            <v>-2660476.59</v>
          </cell>
          <cell r="P116">
            <v>437879137.02000004</v>
          </cell>
          <cell r="R116">
            <v>132342952</v>
          </cell>
          <cell r="T116">
            <v>2.82</v>
          </cell>
          <cell r="V116">
            <v>12459182</v>
          </cell>
          <cell r="X116">
            <v>-2550716.2000000002</v>
          </cell>
          <cell r="Z116">
            <v>-10</v>
          </cell>
          <cell r="AB116">
            <v>-255071.62</v>
          </cell>
          <cell r="AD116">
            <v>141996346.18000001</v>
          </cell>
          <cell r="AF116">
            <v>2.82</v>
          </cell>
          <cell r="AH116">
            <v>12385704</v>
          </cell>
          <cell r="AJ116">
            <v>-2660476.59</v>
          </cell>
          <cell r="AL116">
            <v>-10</v>
          </cell>
          <cell r="AN116">
            <v>-266047.65899999999</v>
          </cell>
          <cell r="AP116">
            <v>151455525.93099999</v>
          </cell>
        </row>
        <row r="117">
          <cell r="A117" t="str">
            <v xml:space="preserve">314.00 0111         </v>
          </cell>
          <cell r="B117">
            <v>111</v>
          </cell>
          <cell r="C117" t="str">
            <v>ProdTrans</v>
          </cell>
          <cell r="D117" t="str">
            <v xml:space="preserve">314.00 0111         </v>
          </cell>
          <cell r="E117">
            <v>314</v>
          </cell>
          <cell r="F117" t="str">
            <v>Turbogenerator Units</v>
          </cell>
          <cell r="H117">
            <v>76375657.129999995</v>
          </cell>
          <cell r="J117">
            <v>-630187.02999999991</v>
          </cell>
          <cell r="L117">
            <v>75745470.099999994</v>
          </cell>
          <cell r="N117">
            <v>-653185.20000000019</v>
          </cell>
          <cell r="P117">
            <v>75092284.899999991</v>
          </cell>
          <cell r="R117">
            <v>30448941</v>
          </cell>
          <cell r="T117">
            <v>3.09</v>
          </cell>
          <cell r="V117">
            <v>2350271</v>
          </cell>
          <cell r="X117">
            <v>-630187.02999999991</v>
          </cell>
          <cell r="Z117">
            <v>-15</v>
          </cell>
          <cell r="AB117">
            <v>-94528.054499999998</v>
          </cell>
          <cell r="AD117">
            <v>32074496.9155</v>
          </cell>
          <cell r="AF117">
            <v>3.09</v>
          </cell>
          <cell r="AH117">
            <v>2330443</v>
          </cell>
          <cell r="AJ117">
            <v>-653185.20000000019</v>
          </cell>
          <cell r="AL117">
            <v>-15</v>
          </cell>
          <cell r="AN117">
            <v>-97977.780000000042</v>
          </cell>
          <cell r="AP117">
            <v>33653776.935499996</v>
          </cell>
        </row>
        <row r="118">
          <cell r="A118" t="str">
            <v xml:space="preserve">315.00 0111         </v>
          </cell>
          <cell r="B118">
            <v>111</v>
          </cell>
          <cell r="C118" t="str">
            <v>ProdTrans</v>
          </cell>
          <cell r="D118" t="str">
            <v xml:space="preserve">315.00 0111         </v>
          </cell>
          <cell r="E118">
            <v>315</v>
          </cell>
          <cell r="F118" t="str">
            <v>Accessory Electric Equipment</v>
          </cell>
          <cell r="H118">
            <v>23006767.68</v>
          </cell>
          <cell r="J118">
            <v>-81084.979999999967</v>
          </cell>
          <cell r="L118">
            <v>22925682.699999999</v>
          </cell>
          <cell r="N118">
            <v>-84667.79</v>
          </cell>
          <cell r="P118">
            <v>22841014.91</v>
          </cell>
          <cell r="R118">
            <v>11920358</v>
          </cell>
          <cell r="T118">
            <v>2.37</v>
          </cell>
          <cell r="V118">
            <v>544300</v>
          </cell>
          <cell r="X118">
            <v>-81084.979999999967</v>
          </cell>
          <cell r="Z118">
            <v>-10</v>
          </cell>
          <cell r="AB118">
            <v>-8108.4979999999969</v>
          </cell>
          <cell r="AD118">
            <v>12375464.522</v>
          </cell>
          <cell r="AF118">
            <v>2.37</v>
          </cell>
          <cell r="AH118">
            <v>542335</v>
          </cell>
          <cell r="AJ118">
            <v>-84667.79</v>
          </cell>
          <cell r="AL118">
            <v>-10</v>
          </cell>
          <cell r="AN118">
            <v>-8466.7789999999986</v>
          </cell>
          <cell r="AP118">
            <v>12824664.953000002</v>
          </cell>
        </row>
        <row r="119">
          <cell r="A119" t="str">
            <v xml:space="preserve">316.00 0111         </v>
          </cell>
          <cell r="B119">
            <v>111</v>
          </cell>
          <cell r="C119" t="str">
            <v>ProdTrans</v>
          </cell>
          <cell r="D119" t="str">
            <v xml:space="preserve">316.00 0111         </v>
          </cell>
          <cell r="E119">
            <v>316</v>
          </cell>
          <cell r="F119" t="str">
            <v>Miscellaneous Power Plant Equipment</v>
          </cell>
          <cell r="H119">
            <v>2011397.3</v>
          </cell>
          <cell r="J119">
            <v>-35165.389999999992</v>
          </cell>
          <cell r="L119">
            <v>1976231.9100000001</v>
          </cell>
          <cell r="N119">
            <v>-35165.389999999992</v>
          </cell>
          <cell r="P119">
            <v>1941066.5200000003</v>
          </cell>
          <cell r="R119">
            <v>640479</v>
          </cell>
          <cell r="T119">
            <v>2.75</v>
          </cell>
          <cell r="V119">
            <v>54830</v>
          </cell>
          <cell r="X119">
            <v>-35165.389999999992</v>
          </cell>
          <cell r="Z119">
            <v>-10</v>
          </cell>
          <cell r="AB119">
            <v>-3516.5389999999989</v>
          </cell>
          <cell r="AD119">
            <v>656627.071</v>
          </cell>
          <cell r="AF119">
            <v>2.75</v>
          </cell>
          <cell r="AH119">
            <v>53863</v>
          </cell>
          <cell r="AJ119">
            <v>-35165.389999999992</v>
          </cell>
          <cell r="AL119">
            <v>-10</v>
          </cell>
          <cell r="AN119">
            <v>-3516.5389999999989</v>
          </cell>
          <cell r="AP119">
            <v>671808.14199999999</v>
          </cell>
        </row>
        <row r="120">
          <cell r="A120">
            <v>0</v>
          </cell>
          <cell r="F120" t="str">
            <v>TOTAL NAUGHTON</v>
          </cell>
          <cell r="H120">
            <v>614898389.86999989</v>
          </cell>
          <cell r="J120">
            <v>-3478981.49</v>
          </cell>
          <cell r="L120">
            <v>611419408.38</v>
          </cell>
          <cell r="N120">
            <v>-3621051.0700000003</v>
          </cell>
          <cell r="P120">
            <v>607798357.30999994</v>
          </cell>
          <cell r="R120">
            <v>212201493</v>
          </cell>
          <cell r="V120">
            <v>17257901</v>
          </cell>
          <cell r="X120">
            <v>-3478981.49</v>
          </cell>
          <cell r="AB120">
            <v>-415773.07849999995</v>
          </cell>
          <cell r="AD120">
            <v>225564639.43150005</v>
          </cell>
          <cell r="AH120">
            <v>17156805</v>
          </cell>
          <cell r="AJ120">
            <v>-3621051.0700000003</v>
          </cell>
          <cell r="AN120">
            <v>-432275.58699999994</v>
          </cell>
          <cell r="AP120">
            <v>238668117.77449998</v>
          </cell>
        </row>
        <row r="121">
          <cell r="A121">
            <v>0</v>
          </cell>
        </row>
        <row r="122">
          <cell r="A122">
            <v>0</v>
          </cell>
          <cell r="F122" t="str">
            <v>WYODAK</v>
          </cell>
        </row>
        <row r="123">
          <cell r="A123" t="str">
            <v xml:space="preserve">310.20 0112         </v>
          </cell>
          <cell r="B123">
            <v>112</v>
          </cell>
          <cell r="C123" t="str">
            <v>ProdTrans</v>
          </cell>
          <cell r="D123" t="str">
            <v xml:space="preserve">310.20 0112         </v>
          </cell>
          <cell r="E123">
            <v>310.2</v>
          </cell>
          <cell r="F123" t="str">
            <v>Land Rights</v>
          </cell>
          <cell r="H123">
            <v>164796.79999999999</v>
          </cell>
          <cell r="J123">
            <v>0</v>
          </cell>
          <cell r="L123">
            <v>164796.79999999999</v>
          </cell>
          <cell r="N123">
            <v>0</v>
          </cell>
          <cell r="P123">
            <v>164796.79999999999</v>
          </cell>
          <cell r="R123">
            <v>87054</v>
          </cell>
          <cell r="T123">
            <v>1.42</v>
          </cell>
          <cell r="V123">
            <v>2340</v>
          </cell>
          <cell r="X123">
            <v>0</v>
          </cell>
          <cell r="Z123">
            <v>0</v>
          </cell>
          <cell r="AB123">
            <v>0</v>
          </cell>
          <cell r="AD123">
            <v>89394</v>
          </cell>
          <cell r="AF123">
            <v>1.42</v>
          </cell>
          <cell r="AH123">
            <v>2340</v>
          </cell>
          <cell r="AJ123">
            <v>0</v>
          </cell>
          <cell r="AL123">
            <v>0</v>
          </cell>
          <cell r="AN123">
            <v>0</v>
          </cell>
          <cell r="AP123">
            <v>91734</v>
          </cell>
        </row>
        <row r="124">
          <cell r="A124" t="str">
            <v xml:space="preserve">311.00 0112         </v>
          </cell>
          <cell r="B124">
            <v>112</v>
          </cell>
          <cell r="C124" t="str">
            <v>ProdTrans</v>
          </cell>
          <cell r="D124" t="str">
            <v xml:space="preserve">311.00 0112         </v>
          </cell>
          <cell r="E124">
            <v>311</v>
          </cell>
          <cell r="F124" t="str">
            <v>Structures and Improvements</v>
          </cell>
          <cell r="H124">
            <v>51317577.18</v>
          </cell>
          <cell r="J124">
            <v>-156684.96999999997</v>
          </cell>
          <cell r="L124">
            <v>51160892.210000001</v>
          </cell>
          <cell r="N124">
            <v>-161398.66000000003</v>
          </cell>
          <cell r="P124">
            <v>50999493.550000004</v>
          </cell>
          <cell r="R124">
            <v>26663441</v>
          </cell>
          <cell r="T124">
            <v>1.51</v>
          </cell>
          <cell r="V124">
            <v>773712</v>
          </cell>
          <cell r="X124">
            <v>-156684.96999999997</v>
          </cell>
          <cell r="Z124">
            <v>-30</v>
          </cell>
          <cell r="AB124">
            <v>-47005.490999999995</v>
          </cell>
          <cell r="AD124">
            <v>27233462.539000001</v>
          </cell>
          <cell r="AF124">
            <v>1.51</v>
          </cell>
          <cell r="AH124">
            <v>771311</v>
          </cell>
          <cell r="AJ124">
            <v>-161398.66000000003</v>
          </cell>
          <cell r="AL124">
            <v>-30</v>
          </cell>
          <cell r="AN124">
            <v>-48419.598000000005</v>
          </cell>
          <cell r="AP124">
            <v>27794955.280999999</v>
          </cell>
        </row>
        <row r="125">
          <cell r="A125" t="str">
            <v xml:space="preserve">312.00 0112         </v>
          </cell>
          <cell r="B125">
            <v>112</v>
          </cell>
          <cell r="C125" t="str">
            <v>ProdTrans</v>
          </cell>
          <cell r="D125" t="str">
            <v xml:space="preserve">312.00 0112         </v>
          </cell>
          <cell r="E125">
            <v>312</v>
          </cell>
          <cell r="F125" t="str">
            <v>Boiler Plant Equipment</v>
          </cell>
          <cell r="H125">
            <v>300866077.38</v>
          </cell>
          <cell r="J125">
            <v>-2117535.21</v>
          </cell>
          <cell r="L125">
            <v>298748542.17000002</v>
          </cell>
          <cell r="N125">
            <v>-2189198.8999999994</v>
          </cell>
          <cell r="P125">
            <v>296559343.27000004</v>
          </cell>
          <cell r="R125">
            <v>85481727</v>
          </cell>
          <cell r="T125">
            <v>1.79</v>
          </cell>
          <cell r="V125">
            <v>5366551</v>
          </cell>
          <cell r="X125">
            <v>-2117535.21</v>
          </cell>
          <cell r="Z125">
            <v>-10</v>
          </cell>
          <cell r="AB125">
            <v>-211753.52100000001</v>
          </cell>
          <cell r="AD125">
            <v>88518989.269000009</v>
          </cell>
          <cell r="AF125">
            <v>1.79</v>
          </cell>
          <cell r="AH125">
            <v>5328006</v>
          </cell>
          <cell r="AJ125">
            <v>-2189198.8999999994</v>
          </cell>
          <cell r="AL125">
            <v>-10</v>
          </cell>
          <cell r="AN125">
            <v>-218919.88999999993</v>
          </cell>
          <cell r="AP125">
            <v>91438876.479000002</v>
          </cell>
        </row>
        <row r="126">
          <cell r="A126" t="str">
            <v xml:space="preserve">314.00 0112         </v>
          </cell>
          <cell r="B126">
            <v>112</v>
          </cell>
          <cell r="C126" t="str">
            <v>ProdTrans</v>
          </cell>
          <cell r="D126" t="str">
            <v xml:space="preserve">314.00 0112         </v>
          </cell>
          <cell r="E126">
            <v>314</v>
          </cell>
          <cell r="F126" t="str">
            <v>Turbogenerator Units</v>
          </cell>
          <cell r="H126">
            <v>64048524.350000001</v>
          </cell>
          <cell r="J126">
            <v>-615894.2799999998</v>
          </cell>
          <cell r="L126">
            <v>63432630.07</v>
          </cell>
          <cell r="N126">
            <v>-626754.91000000015</v>
          </cell>
          <cell r="P126">
            <v>62805875.159999996</v>
          </cell>
          <cell r="R126">
            <v>20811502</v>
          </cell>
          <cell r="T126">
            <v>1.82</v>
          </cell>
          <cell r="V126">
            <v>1160079</v>
          </cell>
          <cell r="X126">
            <v>-615894.2799999998</v>
          </cell>
          <cell r="Z126">
            <v>-15</v>
          </cell>
          <cell r="AB126">
            <v>-92384.141999999978</v>
          </cell>
          <cell r="AD126">
            <v>21263302.577999998</v>
          </cell>
          <cell r="AF126">
            <v>1.82</v>
          </cell>
          <cell r="AH126">
            <v>1148770</v>
          </cell>
          <cell r="AJ126">
            <v>-626754.91000000015</v>
          </cell>
          <cell r="AL126">
            <v>-15</v>
          </cell>
          <cell r="AN126">
            <v>-94013.236500000028</v>
          </cell>
          <cell r="AP126">
            <v>21691304.431499999</v>
          </cell>
        </row>
        <row r="127">
          <cell r="A127" t="str">
            <v xml:space="preserve">315.00 0112         </v>
          </cell>
          <cell r="B127">
            <v>112</v>
          </cell>
          <cell r="C127" t="str">
            <v>ProdTrans</v>
          </cell>
          <cell r="D127" t="str">
            <v xml:space="preserve">315.00 0112         </v>
          </cell>
          <cell r="E127">
            <v>315</v>
          </cell>
          <cell r="F127" t="str">
            <v>Accessory Electric Equipment</v>
          </cell>
          <cell r="H127">
            <v>28129327.460000001</v>
          </cell>
          <cell r="J127">
            <v>-86824.890000000014</v>
          </cell>
          <cell r="L127">
            <v>28042502.57</v>
          </cell>
          <cell r="N127">
            <v>-91273.970000000016</v>
          </cell>
          <cell r="P127">
            <v>27951228.600000001</v>
          </cell>
          <cell r="R127">
            <v>11407068</v>
          </cell>
          <cell r="T127">
            <v>1.43</v>
          </cell>
          <cell r="V127">
            <v>401629</v>
          </cell>
          <cell r="X127">
            <v>-86824.890000000014</v>
          </cell>
          <cell r="Z127">
            <v>-10</v>
          </cell>
          <cell r="AB127">
            <v>-8682.4890000000014</v>
          </cell>
          <cell r="AD127">
            <v>11713189.620999999</v>
          </cell>
          <cell r="AF127">
            <v>1.43</v>
          </cell>
          <cell r="AH127">
            <v>400355</v>
          </cell>
          <cell r="AJ127">
            <v>-91273.970000000016</v>
          </cell>
          <cell r="AL127">
            <v>-10</v>
          </cell>
          <cell r="AN127">
            <v>-9127.3970000000027</v>
          </cell>
          <cell r="AP127">
            <v>12013143.253999999</v>
          </cell>
        </row>
        <row r="128">
          <cell r="A128" t="str">
            <v xml:space="preserve">316.00 0112         </v>
          </cell>
          <cell r="B128">
            <v>112</v>
          </cell>
          <cell r="C128" t="str">
            <v>ProdTrans</v>
          </cell>
          <cell r="D128" t="str">
            <v xml:space="preserve">316.00 0112         </v>
          </cell>
          <cell r="E128">
            <v>316</v>
          </cell>
          <cell r="F128" t="str">
            <v>Miscellaneous Power Plant Equipment</v>
          </cell>
          <cell r="H128">
            <v>1231113.42</v>
          </cell>
          <cell r="J128">
            <v>-17710.97</v>
          </cell>
          <cell r="L128">
            <v>1213402.45</v>
          </cell>
          <cell r="N128">
            <v>-17710.97</v>
          </cell>
          <cell r="P128">
            <v>1195691.48</v>
          </cell>
          <cell r="R128">
            <v>208893</v>
          </cell>
          <cell r="T128">
            <v>2.63</v>
          </cell>
          <cell r="V128">
            <v>32145</v>
          </cell>
          <cell r="X128">
            <v>-17710.97</v>
          </cell>
          <cell r="Z128">
            <v>-10</v>
          </cell>
          <cell r="AB128">
            <v>-1771.0970000000002</v>
          </cell>
          <cell r="AD128">
            <v>221555.93299999999</v>
          </cell>
          <cell r="AF128">
            <v>2.63</v>
          </cell>
          <cell r="AH128">
            <v>31680</v>
          </cell>
          <cell r="AJ128">
            <v>-17710.97</v>
          </cell>
          <cell r="AL128">
            <v>-10</v>
          </cell>
          <cell r="AN128">
            <v>-1771.0970000000002</v>
          </cell>
          <cell r="AP128">
            <v>233753.86599999998</v>
          </cell>
        </row>
        <row r="129">
          <cell r="A129">
            <v>0</v>
          </cell>
          <cell r="F129" t="str">
            <v>TOTAL WYODAK</v>
          </cell>
          <cell r="H129">
            <v>445757416.59000003</v>
          </cell>
          <cell r="J129">
            <v>-2994650.32</v>
          </cell>
          <cell r="L129">
            <v>442762766.26999998</v>
          </cell>
          <cell r="N129">
            <v>-3086337.41</v>
          </cell>
          <cell r="P129">
            <v>439676428.86000013</v>
          </cell>
          <cell r="R129">
            <v>144659685</v>
          </cell>
          <cell r="V129">
            <v>7736456</v>
          </cell>
          <cell r="X129">
            <v>-2994650.32</v>
          </cell>
          <cell r="AB129">
            <v>-361596.74</v>
          </cell>
          <cell r="AD129">
            <v>149039893.94</v>
          </cell>
          <cell r="AH129">
            <v>7682462</v>
          </cell>
          <cell r="AJ129">
            <v>-3086337.41</v>
          </cell>
          <cell r="AN129">
            <v>-372251.21850000002</v>
          </cell>
          <cell r="AP129">
            <v>153263767.31150001</v>
          </cell>
        </row>
        <row r="130">
          <cell r="A130">
            <v>0</v>
          </cell>
        </row>
        <row r="131">
          <cell r="A131">
            <v>0</v>
          </cell>
          <cell r="F131" t="str">
            <v>TOTAL DEPRECIABLE STEAM PRODUCTION PLANT</v>
          </cell>
          <cell r="H131">
            <v>6274413604.2299995</v>
          </cell>
          <cell r="J131">
            <v>-41152696.74000001</v>
          </cell>
          <cell r="L131">
            <v>6233260907.4899979</v>
          </cell>
          <cell r="N131">
            <v>-42569201.579999983</v>
          </cell>
          <cell r="P131">
            <v>6190691705.9100018</v>
          </cell>
          <cell r="R131">
            <v>2420929797</v>
          </cell>
          <cell r="V131">
            <v>137076051</v>
          </cell>
          <cell r="X131">
            <v>-41152696.74000001</v>
          </cell>
          <cell r="AB131">
            <v>-5057150.0830000006</v>
          </cell>
          <cell r="AD131">
            <v>2511796001.177</v>
          </cell>
          <cell r="AH131">
            <v>136166081</v>
          </cell>
          <cell r="AJ131">
            <v>-42569201.579999983</v>
          </cell>
          <cell r="AN131">
            <v>-5228588.4354999997</v>
          </cell>
          <cell r="AP131">
            <v>2600164292.1615009</v>
          </cell>
        </row>
        <row r="132">
          <cell r="A132">
            <v>0</v>
          </cell>
        </row>
        <row r="133">
          <cell r="A133">
            <v>0</v>
          </cell>
          <cell r="E133">
            <v>310.3</v>
          </cell>
          <cell r="F133" t="str">
            <v>Water Rights</v>
          </cell>
        </row>
        <row r="134">
          <cell r="A134" t="str">
            <v xml:space="preserve">310.30 0101         </v>
          </cell>
          <cell r="B134">
            <v>101</v>
          </cell>
          <cell r="C134" t="str">
            <v>ProdTrans</v>
          </cell>
          <cell r="D134" t="str">
            <v xml:space="preserve">310.30 0101         </v>
          </cell>
          <cell r="E134">
            <v>310.3</v>
          </cell>
          <cell r="F134" t="str">
            <v>Carbon</v>
          </cell>
          <cell r="H134">
            <v>865460.63</v>
          </cell>
          <cell r="J134">
            <v>0</v>
          </cell>
          <cell r="L134">
            <v>865460.63</v>
          </cell>
          <cell r="N134">
            <v>0</v>
          </cell>
          <cell r="P134">
            <v>865460.63</v>
          </cell>
          <cell r="R134">
            <v>683010</v>
          </cell>
          <cell r="T134">
            <v>0</v>
          </cell>
          <cell r="V134">
            <v>0</v>
          </cell>
          <cell r="X134">
            <v>0</v>
          </cell>
          <cell r="AB134">
            <v>0</v>
          </cell>
          <cell r="AD134">
            <v>683010</v>
          </cell>
          <cell r="AF134">
            <v>0</v>
          </cell>
          <cell r="AH134">
            <v>0</v>
          </cell>
          <cell r="AJ134">
            <v>0</v>
          </cell>
          <cell r="AN134">
            <v>0</v>
          </cell>
          <cell r="AP134">
            <v>683010</v>
          </cell>
        </row>
        <row r="135">
          <cell r="A135" t="str">
            <v xml:space="preserve">310.30 0105         </v>
          </cell>
          <cell r="B135">
            <v>105</v>
          </cell>
          <cell r="C135" t="str">
            <v>ProdTrans</v>
          </cell>
          <cell r="D135" t="str">
            <v xml:space="preserve">310.30 0105         </v>
          </cell>
          <cell r="E135">
            <v>310.3</v>
          </cell>
          <cell r="F135" t="str">
            <v>Dave Johnston</v>
          </cell>
          <cell r="H135">
            <v>9700996.6099999994</v>
          </cell>
          <cell r="J135">
            <v>0</v>
          </cell>
          <cell r="L135">
            <v>9700996.6099999994</v>
          </cell>
          <cell r="N135">
            <v>0</v>
          </cell>
          <cell r="P135">
            <v>9700996.6099999994</v>
          </cell>
          <cell r="R135">
            <v>2534227</v>
          </cell>
          <cell r="T135">
            <v>0</v>
          </cell>
          <cell r="V135">
            <v>0</v>
          </cell>
          <cell r="X135">
            <v>0</v>
          </cell>
          <cell r="AB135">
            <v>0</v>
          </cell>
          <cell r="AD135">
            <v>2534227</v>
          </cell>
          <cell r="AF135">
            <v>0</v>
          </cell>
          <cell r="AH135">
            <v>0</v>
          </cell>
          <cell r="AJ135">
            <v>0</v>
          </cell>
          <cell r="AN135">
            <v>0</v>
          </cell>
          <cell r="AP135">
            <v>2534227</v>
          </cell>
        </row>
        <row r="136">
          <cell r="A136" t="str">
            <v xml:space="preserve">310.30 0106         </v>
          </cell>
          <cell r="B136">
            <v>106</v>
          </cell>
          <cell r="C136" t="str">
            <v>ProdTrans</v>
          </cell>
          <cell r="D136" t="str">
            <v xml:space="preserve">310.30 0106         </v>
          </cell>
          <cell r="E136">
            <v>310.3</v>
          </cell>
          <cell r="F136" t="str">
            <v>Gadsby</v>
          </cell>
          <cell r="H136">
            <v>8138.01</v>
          </cell>
          <cell r="J136">
            <v>0</v>
          </cell>
          <cell r="L136">
            <v>8138.01</v>
          </cell>
          <cell r="N136">
            <v>0</v>
          </cell>
          <cell r="P136">
            <v>8138.01</v>
          </cell>
          <cell r="R136">
            <v>12995</v>
          </cell>
          <cell r="T136">
            <v>0</v>
          </cell>
          <cell r="V136">
            <v>0</v>
          </cell>
          <cell r="X136">
            <v>0</v>
          </cell>
          <cell r="AB136">
            <v>0</v>
          </cell>
          <cell r="AD136">
            <v>12995</v>
          </cell>
          <cell r="AF136">
            <v>0</v>
          </cell>
          <cell r="AH136">
            <v>0</v>
          </cell>
          <cell r="AJ136">
            <v>0</v>
          </cell>
          <cell r="AN136">
            <v>0</v>
          </cell>
          <cell r="AP136">
            <v>12995</v>
          </cell>
        </row>
        <row r="137">
          <cell r="A137" t="str">
            <v xml:space="preserve">310.30 0108         </v>
          </cell>
          <cell r="B137">
            <v>108</v>
          </cell>
          <cell r="C137" t="str">
            <v>ProdTrans</v>
          </cell>
          <cell r="D137" t="str">
            <v xml:space="preserve">310.30 0108         </v>
          </cell>
          <cell r="E137">
            <v>310.3</v>
          </cell>
          <cell r="F137" t="str">
            <v>Hunter</v>
          </cell>
          <cell r="H137">
            <v>24271831.300000001</v>
          </cell>
          <cell r="J137">
            <v>0</v>
          </cell>
          <cell r="L137">
            <v>24271831.300000001</v>
          </cell>
          <cell r="N137">
            <v>0</v>
          </cell>
          <cell r="P137">
            <v>24271831.300000001</v>
          </cell>
          <cell r="R137">
            <v>10839179</v>
          </cell>
          <cell r="T137">
            <v>0</v>
          </cell>
          <cell r="V137">
            <v>0</v>
          </cell>
          <cell r="X137">
            <v>0</v>
          </cell>
          <cell r="AB137">
            <v>0</v>
          </cell>
          <cell r="AD137">
            <v>10839179</v>
          </cell>
          <cell r="AF137">
            <v>0</v>
          </cell>
          <cell r="AH137">
            <v>0</v>
          </cell>
          <cell r="AJ137">
            <v>0</v>
          </cell>
          <cell r="AN137">
            <v>0</v>
          </cell>
          <cell r="AP137">
            <v>10839179</v>
          </cell>
        </row>
        <row r="138">
          <cell r="A138" t="str">
            <v xml:space="preserve">310.30 0109         </v>
          </cell>
          <cell r="B138">
            <v>109</v>
          </cell>
          <cell r="C138" t="str">
            <v>ProdTrans</v>
          </cell>
          <cell r="D138" t="str">
            <v xml:space="preserve">310.30 0109         </v>
          </cell>
          <cell r="E138">
            <v>310.3</v>
          </cell>
          <cell r="F138" t="str">
            <v>Huntington</v>
          </cell>
          <cell r="H138">
            <v>1471639</v>
          </cell>
          <cell r="J138">
            <v>0</v>
          </cell>
          <cell r="L138">
            <v>1471639</v>
          </cell>
          <cell r="N138">
            <v>0</v>
          </cell>
          <cell r="P138">
            <v>1471639</v>
          </cell>
          <cell r="R138">
            <v>981841</v>
          </cell>
          <cell r="T138">
            <v>0</v>
          </cell>
          <cell r="V138">
            <v>0</v>
          </cell>
          <cell r="X138">
            <v>0</v>
          </cell>
          <cell r="AB138">
            <v>0</v>
          </cell>
          <cell r="AD138">
            <v>981841</v>
          </cell>
          <cell r="AF138">
            <v>0</v>
          </cell>
          <cell r="AH138">
            <v>0</v>
          </cell>
          <cell r="AJ138">
            <v>0</v>
          </cell>
          <cell r="AN138">
            <v>0</v>
          </cell>
          <cell r="AP138">
            <v>981841</v>
          </cell>
        </row>
        <row r="139">
          <cell r="A139" t="str">
            <v xml:space="preserve">310.30 0110         </v>
          </cell>
          <cell r="B139">
            <v>110</v>
          </cell>
          <cell r="C139" t="str">
            <v>ProdTrans</v>
          </cell>
          <cell r="D139" t="str">
            <v xml:space="preserve">310.30 0110         </v>
          </cell>
          <cell r="E139">
            <v>310.3</v>
          </cell>
          <cell r="F139" t="str">
            <v>JimBridger</v>
          </cell>
          <cell r="H139">
            <v>171270</v>
          </cell>
          <cell r="J139">
            <v>0</v>
          </cell>
          <cell r="L139">
            <v>171270</v>
          </cell>
          <cell r="N139">
            <v>0</v>
          </cell>
          <cell r="P139">
            <v>171270</v>
          </cell>
          <cell r="R139">
            <v>96463</v>
          </cell>
          <cell r="T139">
            <v>0</v>
          </cell>
          <cell r="V139">
            <v>0</v>
          </cell>
          <cell r="X139">
            <v>0</v>
          </cell>
          <cell r="AB139">
            <v>0</v>
          </cell>
          <cell r="AD139">
            <v>96463</v>
          </cell>
          <cell r="AF139">
            <v>0</v>
          </cell>
          <cell r="AH139">
            <v>0</v>
          </cell>
          <cell r="AJ139">
            <v>0</v>
          </cell>
          <cell r="AN139">
            <v>0</v>
          </cell>
          <cell r="AP139">
            <v>96463</v>
          </cell>
        </row>
        <row r="140">
          <cell r="A140" t="str">
            <v xml:space="preserve">310.30 0111         </v>
          </cell>
          <cell r="B140">
            <v>111</v>
          </cell>
          <cell r="C140" t="str">
            <v>ProdTrans</v>
          </cell>
          <cell r="D140" t="str">
            <v xml:space="preserve">310.30 0111         </v>
          </cell>
          <cell r="E140">
            <v>310.3</v>
          </cell>
          <cell r="F140" t="str">
            <v>Naughton</v>
          </cell>
          <cell r="H140">
            <v>690.97</v>
          </cell>
          <cell r="J140">
            <v>0</v>
          </cell>
          <cell r="L140">
            <v>690.97</v>
          </cell>
          <cell r="N140">
            <v>0</v>
          </cell>
          <cell r="P140">
            <v>690.97</v>
          </cell>
          <cell r="R140">
            <v>631</v>
          </cell>
          <cell r="T140">
            <v>0</v>
          </cell>
          <cell r="V140">
            <v>0</v>
          </cell>
          <cell r="X140">
            <v>0</v>
          </cell>
          <cell r="AB140">
            <v>0</v>
          </cell>
          <cell r="AD140">
            <v>631</v>
          </cell>
          <cell r="AF140">
            <v>0</v>
          </cell>
          <cell r="AH140">
            <v>0</v>
          </cell>
          <cell r="AJ140">
            <v>0</v>
          </cell>
          <cell r="AN140">
            <v>0</v>
          </cell>
          <cell r="AP140">
            <v>631</v>
          </cell>
        </row>
        <row r="141">
          <cell r="A141" t="str">
            <v xml:space="preserve">310.30 0112         </v>
          </cell>
          <cell r="B141">
            <v>112</v>
          </cell>
          <cell r="C141" t="str">
            <v>ProdTrans</v>
          </cell>
          <cell r="D141" t="str">
            <v xml:space="preserve">310.30 0112         </v>
          </cell>
          <cell r="E141">
            <v>310.3</v>
          </cell>
          <cell r="F141" t="str">
            <v>Wyodak</v>
          </cell>
          <cell r="H141">
            <v>13496.8</v>
          </cell>
          <cell r="J141">
            <v>0</v>
          </cell>
          <cell r="L141">
            <v>13496.8</v>
          </cell>
          <cell r="N141">
            <v>0</v>
          </cell>
          <cell r="P141">
            <v>13496.8</v>
          </cell>
          <cell r="R141">
            <v>7722</v>
          </cell>
          <cell r="T141">
            <v>0</v>
          </cell>
          <cell r="V141">
            <v>0</v>
          </cell>
          <cell r="X141">
            <v>0</v>
          </cell>
          <cell r="AB141">
            <v>0</v>
          </cell>
          <cell r="AD141">
            <v>7722</v>
          </cell>
          <cell r="AF141">
            <v>0</v>
          </cell>
          <cell r="AH141">
            <v>0</v>
          </cell>
          <cell r="AJ141">
            <v>0</v>
          </cell>
          <cell r="AN141">
            <v>0</v>
          </cell>
          <cell r="AP141">
            <v>7722</v>
          </cell>
        </row>
        <row r="142">
          <cell r="A142">
            <v>0</v>
          </cell>
          <cell r="C142" t="str">
            <v>ProdTrans</v>
          </cell>
          <cell r="F142" t="str">
            <v>Total Account 310.30 Water Rights</v>
          </cell>
          <cell r="H142">
            <v>36503523.319999993</v>
          </cell>
          <cell r="J142">
            <v>0</v>
          </cell>
          <cell r="L142">
            <v>36503523.319999993</v>
          </cell>
          <cell r="N142">
            <v>0</v>
          </cell>
          <cell r="P142">
            <v>36503523.319999993</v>
          </cell>
          <cell r="R142">
            <v>15156068</v>
          </cell>
          <cell r="V142">
            <v>0</v>
          </cell>
          <cell r="X142">
            <v>0</v>
          </cell>
          <cell r="AB142">
            <v>0</v>
          </cell>
          <cell r="AD142">
            <v>15156068</v>
          </cell>
          <cell r="AH142">
            <v>0</v>
          </cell>
          <cell r="AJ142">
            <v>0</v>
          </cell>
          <cell r="AN142">
            <v>0</v>
          </cell>
          <cell r="AP142">
            <v>15156068</v>
          </cell>
        </row>
        <row r="143">
          <cell r="A143">
            <v>0</v>
          </cell>
        </row>
        <row r="144">
          <cell r="A144">
            <v>0</v>
          </cell>
          <cell r="F144" t="str">
            <v>TOTAL STEAM PRODUCTION PLANT</v>
          </cell>
          <cell r="H144">
            <v>6310917127.5500002</v>
          </cell>
          <cell r="J144">
            <v>-41152696.74000001</v>
          </cell>
          <cell r="L144">
            <v>6269764430.8099985</v>
          </cell>
          <cell r="N144">
            <v>-42569201.579999983</v>
          </cell>
          <cell r="P144">
            <v>6227195229.2300024</v>
          </cell>
          <cell r="R144">
            <v>2436085865</v>
          </cell>
          <cell r="V144">
            <v>137076051</v>
          </cell>
          <cell r="X144">
            <v>-41152696.74000001</v>
          </cell>
          <cell r="AB144">
            <v>-5057150.0830000006</v>
          </cell>
          <cell r="AD144">
            <v>2526952069.177</v>
          </cell>
          <cell r="AH144">
            <v>136166081</v>
          </cell>
          <cell r="AJ144">
            <v>-42569201.579999983</v>
          </cell>
          <cell r="AN144">
            <v>-5228588.4354999997</v>
          </cell>
          <cell r="AP144">
            <v>2615320360.1615009</v>
          </cell>
        </row>
        <row r="145">
          <cell r="A145">
            <v>0</v>
          </cell>
        </row>
        <row r="146">
          <cell r="A146">
            <v>0</v>
          </cell>
        </row>
        <row r="147">
          <cell r="A147">
            <v>0</v>
          </cell>
          <cell r="E147" t="str">
            <v>HYDRAULIC PRODUCTION PLANT</v>
          </cell>
        </row>
        <row r="148">
          <cell r="A148">
            <v>0</v>
          </cell>
        </row>
        <row r="149">
          <cell r="A149">
            <v>0</v>
          </cell>
          <cell r="F149" t="str">
            <v>ASHTON/ST. ANTHONY</v>
          </cell>
        </row>
        <row r="150">
          <cell r="A150" t="str">
            <v xml:space="preserve">330.20 0301         </v>
          </cell>
          <cell r="B150">
            <v>301</v>
          </cell>
          <cell r="C150" t="str">
            <v>ProdTrans</v>
          </cell>
          <cell r="D150" t="str">
            <v xml:space="preserve">330.20 0301         </v>
          </cell>
          <cell r="E150">
            <v>330.2</v>
          </cell>
          <cell r="F150" t="str">
            <v>Land Rights</v>
          </cell>
          <cell r="H150">
            <v>28699.78</v>
          </cell>
          <cell r="J150">
            <v>0</v>
          </cell>
          <cell r="L150">
            <v>28699.78</v>
          </cell>
          <cell r="N150">
            <v>0</v>
          </cell>
          <cell r="P150">
            <v>28699.78</v>
          </cell>
          <cell r="R150">
            <v>15790</v>
          </cell>
          <cell r="T150">
            <v>2.9631657541065208</v>
          </cell>
          <cell r="V150">
            <v>850</v>
          </cell>
          <cell r="X150">
            <v>0</v>
          </cell>
          <cell r="Z150">
            <v>0</v>
          </cell>
          <cell r="AB150">
            <v>0</v>
          </cell>
          <cell r="AD150">
            <v>16640</v>
          </cell>
          <cell r="AF150">
            <v>2.9631657541065208</v>
          </cell>
          <cell r="AH150">
            <v>850</v>
          </cell>
          <cell r="AJ150">
            <v>0</v>
          </cell>
          <cell r="AL150">
            <v>0</v>
          </cell>
          <cell r="AN150">
            <v>0</v>
          </cell>
          <cell r="AP150">
            <v>17490</v>
          </cell>
        </row>
        <row r="151">
          <cell r="A151" t="str">
            <v xml:space="preserve">331.00 0301         </v>
          </cell>
          <cell r="B151">
            <v>301</v>
          </cell>
          <cell r="C151" t="str">
            <v>ProdTrans</v>
          </cell>
          <cell r="D151" t="str">
            <v xml:space="preserve">331.00 0301         </v>
          </cell>
          <cell r="E151">
            <v>331</v>
          </cell>
          <cell r="F151" t="str">
            <v>Structures and Improvements</v>
          </cell>
          <cell r="H151">
            <v>1179468.81</v>
          </cell>
          <cell r="J151">
            <v>-3152.9700000000003</v>
          </cell>
          <cell r="L151">
            <v>1176315.8400000001</v>
          </cell>
          <cell r="N151">
            <v>-3197.6999999999994</v>
          </cell>
          <cell r="P151">
            <v>1173118.1400000001</v>
          </cell>
          <cell r="R151">
            <v>599314</v>
          </cell>
          <cell r="T151">
            <v>2.9077950919274027</v>
          </cell>
          <cell r="V151">
            <v>34251</v>
          </cell>
          <cell r="X151">
            <v>-3152.9700000000003</v>
          </cell>
          <cell r="Z151">
            <v>-40</v>
          </cell>
          <cell r="AB151">
            <v>-1261.1880000000001</v>
          </cell>
          <cell r="AD151">
            <v>629150.84200000006</v>
          </cell>
          <cell r="AF151">
            <v>2.9077950919274027</v>
          </cell>
          <cell r="AH151">
            <v>34158</v>
          </cell>
          <cell r="AJ151">
            <v>-3197.6999999999994</v>
          </cell>
          <cell r="AL151">
            <v>-40</v>
          </cell>
          <cell r="AN151">
            <v>-1279.0799999999997</v>
          </cell>
          <cell r="AP151">
            <v>658832.06200000015</v>
          </cell>
        </row>
        <row r="152">
          <cell r="A152" t="str">
            <v xml:space="preserve">332.00 0301         </v>
          </cell>
          <cell r="B152">
            <v>301</v>
          </cell>
          <cell r="C152" t="str">
            <v>ProdTrans</v>
          </cell>
          <cell r="D152" t="str">
            <v xml:space="preserve">332.00 0301         </v>
          </cell>
          <cell r="E152">
            <v>332</v>
          </cell>
          <cell r="F152" t="str">
            <v>Reservoirs, Dams and Waterways</v>
          </cell>
          <cell r="H152">
            <v>14951743.140000001</v>
          </cell>
          <cell r="J152">
            <v>-17050.059999999998</v>
          </cell>
          <cell r="L152">
            <v>14934693.08</v>
          </cell>
          <cell r="N152">
            <v>-17484.510000000002</v>
          </cell>
          <cell r="P152">
            <v>14917208.57</v>
          </cell>
          <cell r="R152">
            <v>2905527</v>
          </cell>
          <cell r="T152">
            <v>3.0637697053772963</v>
          </cell>
          <cell r="V152">
            <v>457826</v>
          </cell>
          <cell r="X152">
            <v>-17050.059999999998</v>
          </cell>
          <cell r="Z152">
            <v>-40</v>
          </cell>
          <cell r="AB152">
            <v>-6820.0239999999994</v>
          </cell>
          <cell r="AD152">
            <v>3339482.9159999997</v>
          </cell>
          <cell r="AF152">
            <v>3.0637697053772963</v>
          </cell>
          <cell r="AH152">
            <v>457297</v>
          </cell>
          <cell r="AJ152">
            <v>-17484.510000000002</v>
          </cell>
          <cell r="AL152">
            <v>-40</v>
          </cell>
          <cell r="AN152">
            <v>-6993.804000000001</v>
          </cell>
          <cell r="AP152">
            <v>3772301.602</v>
          </cell>
        </row>
        <row r="153">
          <cell r="A153" t="str">
            <v xml:space="preserve">333.00 0301         </v>
          </cell>
          <cell r="B153">
            <v>301</v>
          </cell>
          <cell r="C153" t="str">
            <v>ProdTrans</v>
          </cell>
          <cell r="D153" t="str">
            <v xml:space="preserve">333.00 0301         </v>
          </cell>
          <cell r="E153">
            <v>333</v>
          </cell>
          <cell r="F153" t="str">
            <v>Waterwheels, Turbines and Generators</v>
          </cell>
          <cell r="H153">
            <v>2448998.34</v>
          </cell>
          <cell r="J153">
            <v>-8628.3499999999985</v>
          </cell>
          <cell r="L153">
            <v>2440369.9899999998</v>
          </cell>
          <cell r="N153">
            <v>-8967.9</v>
          </cell>
          <cell r="P153">
            <v>2431402.09</v>
          </cell>
          <cell r="R153">
            <v>1289204</v>
          </cell>
          <cell r="T153">
            <v>3.160186581523571</v>
          </cell>
          <cell r="V153">
            <v>77257</v>
          </cell>
          <cell r="X153">
            <v>-8628.3499999999985</v>
          </cell>
          <cell r="Z153">
            <v>-40</v>
          </cell>
          <cell r="AB153">
            <v>-3451.3399999999992</v>
          </cell>
          <cell r="AD153">
            <v>1354381.3099999998</v>
          </cell>
          <cell r="AF153">
            <v>3.160186581523571</v>
          </cell>
          <cell r="AH153">
            <v>76979</v>
          </cell>
          <cell r="AJ153">
            <v>-8967.9</v>
          </cell>
          <cell r="AL153">
            <v>-40</v>
          </cell>
          <cell r="AN153">
            <v>-3587.16</v>
          </cell>
          <cell r="AP153">
            <v>1418805.25</v>
          </cell>
        </row>
        <row r="154">
          <cell r="A154" t="str">
            <v xml:space="preserve">334.00 0301         </v>
          </cell>
          <cell r="B154">
            <v>301</v>
          </cell>
          <cell r="C154" t="str">
            <v>ProdTrans</v>
          </cell>
          <cell r="D154" t="str">
            <v xml:space="preserve">334.00 0301         </v>
          </cell>
          <cell r="E154">
            <v>334</v>
          </cell>
          <cell r="F154" t="str">
            <v>Accessory Electric Equipment</v>
          </cell>
          <cell r="H154">
            <v>1385149.56</v>
          </cell>
          <cell r="J154">
            <v>-13146.809999999996</v>
          </cell>
          <cell r="L154">
            <v>1372002.75</v>
          </cell>
          <cell r="N154">
            <v>-13324.33</v>
          </cell>
          <cell r="P154">
            <v>1358678.42</v>
          </cell>
          <cell r="R154">
            <v>674765</v>
          </cell>
          <cell r="T154">
            <v>3.239595179053679</v>
          </cell>
          <cell r="V154">
            <v>44660</v>
          </cell>
          <cell r="X154">
            <v>-13146.809999999996</v>
          </cell>
          <cell r="Z154">
            <v>-20</v>
          </cell>
          <cell r="AB154">
            <v>-2629.3619999999992</v>
          </cell>
          <cell r="AD154">
            <v>703648.8280000001</v>
          </cell>
          <cell r="AF154">
            <v>3.239595179053679</v>
          </cell>
          <cell r="AH154">
            <v>44232</v>
          </cell>
          <cell r="AJ154">
            <v>-13324.33</v>
          </cell>
          <cell r="AL154">
            <v>-20</v>
          </cell>
          <cell r="AN154">
            <v>-2664.866</v>
          </cell>
          <cell r="AP154">
            <v>731891.6320000001</v>
          </cell>
        </row>
        <row r="155">
          <cell r="A155" t="str">
            <v xml:space="preserve">335.00 0301         </v>
          </cell>
          <cell r="B155">
            <v>301</v>
          </cell>
          <cell r="C155" t="str">
            <v>ProdTrans</v>
          </cell>
          <cell r="D155" t="str">
            <v xml:space="preserve">335.00 0301         </v>
          </cell>
          <cell r="E155">
            <v>335</v>
          </cell>
          <cell r="F155" t="str">
            <v>Miscellaneous Power Plant Equipment</v>
          </cell>
          <cell r="H155">
            <v>8649.9699999999993</v>
          </cell>
          <cell r="J155">
            <v>-65.39</v>
          </cell>
          <cell r="L155">
            <v>8584.58</v>
          </cell>
          <cell r="N155">
            <v>-65.78</v>
          </cell>
          <cell r="P155">
            <v>8518.7999999999993</v>
          </cell>
          <cell r="R155">
            <v>5093</v>
          </cell>
          <cell r="T155">
            <v>2.8162572607266174</v>
          </cell>
          <cell r="V155">
            <v>243</v>
          </cell>
          <cell r="X155">
            <v>-65.39</v>
          </cell>
          <cell r="Z155">
            <v>-10</v>
          </cell>
          <cell r="AB155">
            <v>-6.5389999999999997</v>
          </cell>
          <cell r="AD155">
            <v>5264.0709999999999</v>
          </cell>
          <cell r="AF155">
            <v>2.8162572607266174</v>
          </cell>
          <cell r="AH155">
            <v>241</v>
          </cell>
          <cell r="AJ155">
            <v>-65.78</v>
          </cell>
          <cell r="AL155">
            <v>-10</v>
          </cell>
          <cell r="AN155">
            <v>-6.5779999999999994</v>
          </cell>
          <cell r="AP155">
            <v>5432.7129999999997</v>
          </cell>
        </row>
        <row r="156">
          <cell r="A156" t="str">
            <v xml:space="preserve">336.00 0301         </v>
          </cell>
          <cell r="B156">
            <v>301</v>
          </cell>
          <cell r="C156" t="str">
            <v>ProdTrans</v>
          </cell>
          <cell r="D156" t="str">
            <v xml:space="preserve">336.00 0301         </v>
          </cell>
          <cell r="E156">
            <v>336</v>
          </cell>
          <cell r="F156" t="str">
            <v>Roads, Railroads and Bridges</v>
          </cell>
          <cell r="H156">
            <v>744.3</v>
          </cell>
          <cell r="J156">
            <v>-6.08</v>
          </cell>
          <cell r="L156">
            <v>738.21999999999991</v>
          </cell>
          <cell r="N156">
            <v>-6.16</v>
          </cell>
          <cell r="P156">
            <v>732.06</v>
          </cell>
          <cell r="R156">
            <v>598</v>
          </cell>
          <cell r="T156">
            <v>1.7918564199873495</v>
          </cell>
          <cell r="V156">
            <v>13</v>
          </cell>
          <cell r="X156">
            <v>-6.08</v>
          </cell>
          <cell r="Z156">
            <v>-40</v>
          </cell>
          <cell r="AB156">
            <v>-2.4319999999999999</v>
          </cell>
          <cell r="AD156">
            <v>602.48799999999994</v>
          </cell>
          <cell r="AF156">
            <v>1.7918564199873495</v>
          </cell>
          <cell r="AH156">
            <v>13</v>
          </cell>
          <cell r="AJ156">
            <v>-6.16</v>
          </cell>
          <cell r="AL156">
            <v>-40</v>
          </cell>
          <cell r="AN156">
            <v>-2.464</v>
          </cell>
          <cell r="AP156">
            <v>606.86399999999992</v>
          </cell>
        </row>
        <row r="157">
          <cell r="A157">
            <v>0</v>
          </cell>
          <cell r="F157" t="str">
            <v>TOTAL ASHTON/ST. ANTHONY</v>
          </cell>
          <cell r="H157">
            <v>20003453.899999999</v>
          </cell>
          <cell r="J157">
            <v>-42049.659999999996</v>
          </cell>
          <cell r="L157">
            <v>19961404.239999995</v>
          </cell>
          <cell r="N157">
            <v>-43046.380000000005</v>
          </cell>
          <cell r="P157">
            <v>19918357.859999999</v>
          </cell>
          <cell r="R157">
            <v>5490291</v>
          </cell>
          <cell r="V157">
            <v>615100</v>
          </cell>
          <cell r="X157">
            <v>-42049.659999999996</v>
          </cell>
          <cell r="AB157">
            <v>-14170.885</v>
          </cell>
          <cell r="AD157">
            <v>6049170.4550000001</v>
          </cell>
          <cell r="AH157">
            <v>613770</v>
          </cell>
          <cell r="AJ157">
            <v>-43046.380000000005</v>
          </cell>
          <cell r="AN157">
            <v>-14533.951999999999</v>
          </cell>
          <cell r="AP157">
            <v>6605360.1230000006</v>
          </cell>
        </row>
        <row r="158">
          <cell r="A158">
            <v>0</v>
          </cell>
        </row>
        <row r="159">
          <cell r="A159">
            <v>0</v>
          </cell>
          <cell r="F159" t="str">
            <v>BEAR RIVER</v>
          </cell>
        </row>
        <row r="160">
          <cell r="A160" t="str">
            <v xml:space="preserve">330.20 0302         </v>
          </cell>
          <cell r="B160">
            <v>302</v>
          </cell>
          <cell r="C160" t="str">
            <v>ProdTrans</v>
          </cell>
          <cell r="D160" t="str">
            <v xml:space="preserve">330.20 0302         </v>
          </cell>
          <cell r="E160">
            <v>330.2</v>
          </cell>
          <cell r="F160" t="str">
            <v>Land Rights</v>
          </cell>
          <cell r="H160">
            <v>5879.43</v>
          </cell>
          <cell r="J160">
            <v>0</v>
          </cell>
          <cell r="L160">
            <v>5879.43</v>
          </cell>
          <cell r="N160">
            <v>0</v>
          </cell>
          <cell r="P160">
            <v>5879.43</v>
          </cell>
          <cell r="R160">
            <v>4113</v>
          </cell>
          <cell r="T160">
            <v>1.3954250218921083</v>
          </cell>
          <cell r="V160">
            <v>82</v>
          </cell>
          <cell r="X160">
            <v>0</v>
          </cell>
          <cell r="Z160">
            <v>0</v>
          </cell>
          <cell r="AB160">
            <v>0</v>
          </cell>
          <cell r="AD160">
            <v>4195</v>
          </cell>
          <cell r="AF160">
            <v>1.3954250218921083</v>
          </cell>
          <cell r="AH160">
            <v>82</v>
          </cell>
          <cell r="AJ160">
            <v>0</v>
          </cell>
          <cell r="AL160">
            <v>0</v>
          </cell>
          <cell r="AN160">
            <v>0</v>
          </cell>
          <cell r="AP160">
            <v>4277</v>
          </cell>
        </row>
        <row r="161">
          <cell r="A161" t="str">
            <v xml:space="preserve">331.00 0302         </v>
          </cell>
          <cell r="B161">
            <v>302</v>
          </cell>
          <cell r="C161" t="str">
            <v>ProdTrans</v>
          </cell>
          <cell r="D161" t="str">
            <v xml:space="preserve">331.00 0302         </v>
          </cell>
          <cell r="E161">
            <v>331</v>
          </cell>
          <cell r="F161" t="str">
            <v>Structures and Improvements</v>
          </cell>
          <cell r="H161">
            <v>4674162.68</v>
          </cell>
          <cell r="J161">
            <v>-17826.799999999996</v>
          </cell>
          <cell r="L161">
            <v>4656335.88</v>
          </cell>
          <cell r="N161">
            <v>-18065.360000000004</v>
          </cell>
          <cell r="P161">
            <v>4638270.5199999996</v>
          </cell>
          <cell r="R161">
            <v>1885457</v>
          </cell>
          <cell r="T161">
            <v>1.846801277527933</v>
          </cell>
          <cell r="V161">
            <v>86158</v>
          </cell>
          <cell r="X161">
            <v>-17826.799999999996</v>
          </cell>
          <cell r="Z161">
            <v>-40</v>
          </cell>
          <cell r="AB161">
            <v>-7130.7199999999975</v>
          </cell>
          <cell r="AD161">
            <v>1946657.48</v>
          </cell>
          <cell r="AF161">
            <v>1.846801277527933</v>
          </cell>
          <cell r="AH161">
            <v>85826</v>
          </cell>
          <cell r="AJ161">
            <v>-18065.360000000004</v>
          </cell>
          <cell r="AL161">
            <v>-40</v>
          </cell>
          <cell r="AN161">
            <v>-7226.1440000000011</v>
          </cell>
          <cell r="AP161">
            <v>2007191.9759999998</v>
          </cell>
        </row>
        <row r="162">
          <cell r="A162" t="str">
            <v xml:space="preserve">332.00 0302         </v>
          </cell>
          <cell r="B162">
            <v>302</v>
          </cell>
          <cell r="C162" t="str">
            <v>ProdTrans</v>
          </cell>
          <cell r="D162" t="str">
            <v xml:space="preserve">332.00 0302         </v>
          </cell>
          <cell r="E162">
            <v>332</v>
          </cell>
          <cell r="F162" t="str">
            <v>Reservoirs, Dams and Waterways</v>
          </cell>
          <cell r="H162">
            <v>25220204.32</v>
          </cell>
          <cell r="J162">
            <v>-70894.3</v>
          </cell>
          <cell r="L162">
            <v>25149310.02</v>
          </cell>
          <cell r="N162">
            <v>-72291.900000000009</v>
          </cell>
          <cell r="P162">
            <v>25077018.120000001</v>
          </cell>
          <cell r="R162">
            <v>9868843</v>
          </cell>
          <cell r="T162">
            <v>1.9560204143584277</v>
          </cell>
          <cell r="V162">
            <v>492619</v>
          </cell>
          <cell r="X162">
            <v>-70894.3</v>
          </cell>
          <cell r="Z162">
            <v>-40</v>
          </cell>
          <cell r="AB162">
            <v>-28357.72</v>
          </cell>
          <cell r="AD162">
            <v>10262209.979999999</v>
          </cell>
          <cell r="AF162">
            <v>1.9560204143584277</v>
          </cell>
          <cell r="AH162">
            <v>491219</v>
          </cell>
          <cell r="AJ162">
            <v>-72291.900000000009</v>
          </cell>
          <cell r="AL162">
            <v>-40</v>
          </cell>
          <cell r="AN162">
            <v>-28916.760000000006</v>
          </cell>
          <cell r="AP162">
            <v>10652220.319999998</v>
          </cell>
        </row>
        <row r="163">
          <cell r="A163" t="str">
            <v xml:space="preserve">333.00 0302         </v>
          </cell>
          <cell r="B163">
            <v>302</v>
          </cell>
          <cell r="C163" t="str">
            <v>ProdTrans</v>
          </cell>
          <cell r="D163" t="str">
            <v xml:space="preserve">333.00 0302         </v>
          </cell>
          <cell r="E163">
            <v>333</v>
          </cell>
          <cell r="F163" t="str">
            <v>Waterwheels, Turbines and Generators</v>
          </cell>
          <cell r="H163">
            <v>10723401.779999999</v>
          </cell>
          <cell r="J163">
            <v>-42692.990000000013</v>
          </cell>
          <cell r="L163">
            <v>10680708.789999999</v>
          </cell>
          <cell r="N163">
            <v>-43619.669999999991</v>
          </cell>
          <cell r="P163">
            <v>10637089.119999999</v>
          </cell>
          <cell r="R163">
            <v>3513175</v>
          </cell>
          <cell r="T163">
            <v>2.32550760613249</v>
          </cell>
          <cell r="V163">
            <v>248877</v>
          </cell>
          <cell r="X163">
            <v>-42692.990000000013</v>
          </cell>
          <cell r="Z163">
            <v>-40</v>
          </cell>
          <cell r="AB163">
            <v>-17077.196000000007</v>
          </cell>
          <cell r="AD163">
            <v>3702281.8139999998</v>
          </cell>
          <cell r="AF163">
            <v>2.32550760613249</v>
          </cell>
          <cell r="AH163">
            <v>247874</v>
          </cell>
          <cell r="AJ163">
            <v>-43619.669999999991</v>
          </cell>
          <cell r="AL163">
            <v>-40</v>
          </cell>
          <cell r="AN163">
            <v>-17447.867999999995</v>
          </cell>
          <cell r="AP163">
            <v>3889088.2760000001</v>
          </cell>
        </row>
        <row r="164">
          <cell r="A164" t="str">
            <v xml:space="preserve">334.00 0302         </v>
          </cell>
          <cell r="B164">
            <v>302</v>
          </cell>
          <cell r="C164" t="str">
            <v>ProdTrans</v>
          </cell>
          <cell r="D164" t="str">
            <v xml:space="preserve">334.00 0302         </v>
          </cell>
          <cell r="E164">
            <v>334</v>
          </cell>
          <cell r="F164" t="str">
            <v>Accessory Electric Equipment</v>
          </cell>
          <cell r="H164">
            <v>4114781.19</v>
          </cell>
          <cell r="J164">
            <v>-35580.540000000008</v>
          </cell>
          <cell r="L164">
            <v>4079200.65</v>
          </cell>
          <cell r="N164">
            <v>-36591.759999999995</v>
          </cell>
          <cell r="P164">
            <v>4042608.89</v>
          </cell>
          <cell r="R164">
            <v>1293278</v>
          </cell>
          <cell r="T164">
            <v>2.5808776422004174</v>
          </cell>
          <cell r="V164">
            <v>105738</v>
          </cell>
          <cell r="X164">
            <v>-35580.540000000008</v>
          </cell>
          <cell r="Z164">
            <v>-20</v>
          </cell>
          <cell r="AB164">
            <v>-7116.108000000002</v>
          </cell>
          <cell r="AD164">
            <v>1356319.352</v>
          </cell>
          <cell r="AF164">
            <v>2.5808776422004174</v>
          </cell>
          <cell r="AH164">
            <v>104807</v>
          </cell>
          <cell r="AJ164">
            <v>-36591.759999999995</v>
          </cell>
          <cell r="AL164">
            <v>-20</v>
          </cell>
          <cell r="AN164">
            <v>-7318.3519999999999</v>
          </cell>
          <cell r="AP164">
            <v>1417216.24</v>
          </cell>
        </row>
        <row r="165">
          <cell r="A165" t="str">
            <v xml:space="preserve">335.00 0302         </v>
          </cell>
          <cell r="B165">
            <v>302</v>
          </cell>
          <cell r="C165" t="str">
            <v>ProdTrans</v>
          </cell>
          <cell r="D165" t="str">
            <v xml:space="preserve">335.00 0302         </v>
          </cell>
          <cell r="E165">
            <v>335</v>
          </cell>
          <cell r="F165" t="str">
            <v>Miscellaneous Power Plant Equipment</v>
          </cell>
          <cell r="H165">
            <v>82097</v>
          </cell>
          <cell r="J165">
            <v>-580.66999999999996</v>
          </cell>
          <cell r="L165">
            <v>81516.33</v>
          </cell>
          <cell r="N165">
            <v>-584.5200000000001</v>
          </cell>
          <cell r="P165">
            <v>80931.81</v>
          </cell>
          <cell r="R165">
            <v>38018</v>
          </cell>
          <cell r="T165">
            <v>2.5009699077444538</v>
          </cell>
          <cell r="V165">
            <v>2046</v>
          </cell>
          <cell r="X165">
            <v>-580.66999999999996</v>
          </cell>
          <cell r="Z165">
            <v>-10</v>
          </cell>
          <cell r="AB165">
            <v>-58.067</v>
          </cell>
          <cell r="AD165">
            <v>39425.262999999999</v>
          </cell>
          <cell r="AF165">
            <v>2.5009699077444538</v>
          </cell>
          <cell r="AH165">
            <v>2031</v>
          </cell>
          <cell r="AJ165">
            <v>-584.5200000000001</v>
          </cell>
          <cell r="AL165">
            <v>-10</v>
          </cell>
          <cell r="AN165">
            <v>-58.452000000000005</v>
          </cell>
          <cell r="AP165">
            <v>40813.291000000005</v>
          </cell>
        </row>
        <row r="166">
          <cell r="A166" t="str">
            <v xml:space="preserve">336.00 0302         </v>
          </cell>
          <cell r="B166">
            <v>302</v>
          </cell>
          <cell r="C166" t="str">
            <v>ProdTrans</v>
          </cell>
          <cell r="D166" t="str">
            <v xml:space="preserve">336.00 0302         </v>
          </cell>
          <cell r="E166">
            <v>336</v>
          </cell>
          <cell r="F166" t="str">
            <v>Roads, Railroads and Bridges</v>
          </cell>
          <cell r="H166">
            <v>598124.93000000005</v>
          </cell>
          <cell r="J166">
            <v>-1736.4499999999996</v>
          </cell>
          <cell r="L166">
            <v>596388.4800000001</v>
          </cell>
          <cell r="N166">
            <v>-1760.7900000000002</v>
          </cell>
          <cell r="P166">
            <v>594627.69000000006</v>
          </cell>
          <cell r="R166">
            <v>250356</v>
          </cell>
          <cell r="T166">
            <v>2.2832063258177064</v>
          </cell>
          <cell r="V166">
            <v>13637</v>
          </cell>
          <cell r="X166">
            <v>-1736.4499999999996</v>
          </cell>
          <cell r="Z166">
            <v>-40</v>
          </cell>
          <cell r="AB166">
            <v>-694.57999999999981</v>
          </cell>
          <cell r="AD166">
            <v>261561.97</v>
          </cell>
          <cell r="AF166">
            <v>2.2832063258177064</v>
          </cell>
          <cell r="AH166">
            <v>13597</v>
          </cell>
          <cell r="AJ166">
            <v>-1760.7900000000002</v>
          </cell>
          <cell r="AL166">
            <v>-40</v>
          </cell>
          <cell r="AN166">
            <v>-704.31600000000003</v>
          </cell>
          <cell r="AP166">
            <v>272693.864</v>
          </cell>
        </row>
        <row r="167">
          <cell r="A167">
            <v>0</v>
          </cell>
          <cell r="F167" t="str">
            <v>TOTAL BEAR RIVER</v>
          </cell>
          <cell r="H167">
            <v>45418651.329999998</v>
          </cell>
          <cell r="J167">
            <v>-169311.75000000006</v>
          </cell>
          <cell r="L167">
            <v>45249339.579999991</v>
          </cell>
          <cell r="N167">
            <v>-172914</v>
          </cell>
          <cell r="P167">
            <v>45076425.579999998</v>
          </cell>
          <cell r="R167">
            <v>16853240</v>
          </cell>
          <cell r="V167">
            <v>949157</v>
          </cell>
          <cell r="X167">
            <v>-169311.75000000006</v>
          </cell>
          <cell r="AB167">
            <v>-60434.391000000018</v>
          </cell>
          <cell r="AD167">
            <v>17572650.858999997</v>
          </cell>
          <cell r="AH167">
            <v>945436</v>
          </cell>
          <cell r="AJ167">
            <v>-172914</v>
          </cell>
          <cell r="AN167">
            <v>-61671.892</v>
          </cell>
          <cell r="AP167">
            <v>18283500.967</v>
          </cell>
        </row>
        <row r="168">
          <cell r="A168">
            <v>0</v>
          </cell>
        </row>
        <row r="169">
          <cell r="A169">
            <v>0</v>
          </cell>
          <cell r="F169" t="str">
            <v>BEND</v>
          </cell>
        </row>
        <row r="170">
          <cell r="A170" t="str">
            <v xml:space="preserve">331.00 0303         </v>
          </cell>
          <cell r="B170">
            <v>303</v>
          </cell>
          <cell r="C170" t="str">
            <v>ProdTrans</v>
          </cell>
          <cell r="D170" t="str">
            <v xml:space="preserve">331.00 0303         </v>
          </cell>
          <cell r="E170">
            <v>331</v>
          </cell>
          <cell r="F170" t="str">
            <v>Structures and Improvements</v>
          </cell>
          <cell r="H170">
            <v>57076.38</v>
          </cell>
          <cell r="J170">
            <v>-250.04</v>
          </cell>
          <cell r="L170">
            <v>56826.34</v>
          </cell>
          <cell r="N170">
            <v>-253.42</v>
          </cell>
          <cell r="P170">
            <v>56572.92</v>
          </cell>
          <cell r="R170">
            <v>53749</v>
          </cell>
          <cell r="T170">
            <v>0</v>
          </cell>
          <cell r="V170">
            <v>0</v>
          </cell>
          <cell r="X170">
            <v>-250.04</v>
          </cell>
          <cell r="Z170">
            <v>-40</v>
          </cell>
          <cell r="AB170">
            <v>-100.01600000000001</v>
          </cell>
          <cell r="AD170">
            <v>53398.943999999996</v>
          </cell>
          <cell r="AF170">
            <v>0</v>
          </cell>
          <cell r="AH170">
            <v>0</v>
          </cell>
          <cell r="AJ170">
            <v>-253.42</v>
          </cell>
          <cell r="AL170">
            <v>-40</v>
          </cell>
          <cell r="AN170">
            <v>-101.36799999999999</v>
          </cell>
          <cell r="AP170">
            <v>53044.155999999995</v>
          </cell>
        </row>
        <row r="171">
          <cell r="A171" t="str">
            <v xml:space="preserve">332.00 0303         </v>
          </cell>
          <cell r="B171">
            <v>303</v>
          </cell>
          <cell r="C171" t="str">
            <v>ProdTrans</v>
          </cell>
          <cell r="D171" t="str">
            <v xml:space="preserve">332.00 0303         </v>
          </cell>
          <cell r="E171">
            <v>332</v>
          </cell>
          <cell r="F171" t="str">
            <v>Reservoirs, Dams and Waterways</v>
          </cell>
          <cell r="H171">
            <v>532904.86</v>
          </cell>
          <cell r="J171">
            <v>-983.2</v>
          </cell>
          <cell r="L171">
            <v>531921.66</v>
          </cell>
          <cell r="N171">
            <v>-1004.6400000000001</v>
          </cell>
          <cell r="P171">
            <v>530917.02</v>
          </cell>
          <cell r="R171">
            <v>253003</v>
          </cell>
          <cell r="T171">
            <v>0</v>
          </cell>
          <cell r="V171">
            <v>0</v>
          </cell>
          <cell r="X171">
            <v>-983.2</v>
          </cell>
          <cell r="Z171">
            <v>-40</v>
          </cell>
          <cell r="AB171">
            <v>-393.28</v>
          </cell>
          <cell r="AD171">
            <v>251626.52</v>
          </cell>
          <cell r="AF171">
            <v>0</v>
          </cell>
          <cell r="AH171">
            <v>0</v>
          </cell>
          <cell r="AJ171">
            <v>-1004.6400000000001</v>
          </cell>
          <cell r="AL171">
            <v>-40</v>
          </cell>
          <cell r="AN171">
            <v>-401.85600000000005</v>
          </cell>
          <cell r="AP171">
            <v>250220.02399999998</v>
          </cell>
        </row>
        <row r="172">
          <cell r="A172" t="str">
            <v xml:space="preserve">333.00 0303         </v>
          </cell>
          <cell r="B172">
            <v>303</v>
          </cell>
          <cell r="C172" t="str">
            <v>ProdTrans</v>
          </cell>
          <cell r="D172" t="str">
            <v xml:space="preserve">333.00 0303         </v>
          </cell>
          <cell r="E172">
            <v>333</v>
          </cell>
          <cell r="F172" t="str">
            <v>Waterwheels, Turbines and Generators</v>
          </cell>
          <cell r="H172">
            <v>97110.43</v>
          </cell>
          <cell r="J172">
            <v>-1065.4900000000002</v>
          </cell>
          <cell r="L172">
            <v>96044.939999999988</v>
          </cell>
          <cell r="N172">
            <v>-1060.3800000000001</v>
          </cell>
          <cell r="P172">
            <v>94984.559999999983</v>
          </cell>
          <cell r="R172">
            <v>79690</v>
          </cell>
          <cell r="T172">
            <v>0</v>
          </cell>
          <cell r="V172">
            <v>0</v>
          </cell>
          <cell r="X172">
            <v>-1065.4900000000002</v>
          </cell>
          <cell r="Z172">
            <v>-40</v>
          </cell>
          <cell r="AB172">
            <v>-426.19600000000008</v>
          </cell>
          <cell r="AD172">
            <v>78198.313999999998</v>
          </cell>
          <cell r="AF172">
            <v>0</v>
          </cell>
          <cell r="AH172">
            <v>0</v>
          </cell>
          <cell r="AJ172">
            <v>-1060.3800000000001</v>
          </cell>
          <cell r="AL172">
            <v>-40</v>
          </cell>
          <cell r="AN172">
            <v>-424.15200000000004</v>
          </cell>
          <cell r="AP172">
            <v>76713.781999999992</v>
          </cell>
        </row>
        <row r="173">
          <cell r="A173" t="str">
            <v xml:space="preserve">334.00 0303         </v>
          </cell>
          <cell r="B173">
            <v>303</v>
          </cell>
          <cell r="C173" t="str">
            <v>ProdTrans</v>
          </cell>
          <cell r="D173" t="str">
            <v xml:space="preserve">334.00 0303         </v>
          </cell>
          <cell r="E173">
            <v>334</v>
          </cell>
          <cell r="F173" t="str">
            <v>Accessory Electric Equipment</v>
          </cell>
          <cell r="H173">
            <v>627584.39</v>
          </cell>
          <cell r="J173">
            <v>-6404.83</v>
          </cell>
          <cell r="L173">
            <v>621179.56000000006</v>
          </cell>
          <cell r="N173">
            <v>-6455.04</v>
          </cell>
          <cell r="P173">
            <v>614724.52</v>
          </cell>
          <cell r="R173">
            <v>566062</v>
          </cell>
          <cell r="T173">
            <v>0</v>
          </cell>
          <cell r="V173">
            <v>0</v>
          </cell>
          <cell r="X173">
            <v>-6404.83</v>
          </cell>
          <cell r="Z173">
            <v>-20</v>
          </cell>
          <cell r="AB173">
            <v>-1280.9660000000001</v>
          </cell>
          <cell r="AD173">
            <v>558376.20400000003</v>
          </cell>
          <cell r="AF173">
            <v>0</v>
          </cell>
          <cell r="AH173">
            <v>0</v>
          </cell>
          <cell r="AJ173">
            <v>-6455.04</v>
          </cell>
          <cell r="AL173">
            <v>-20</v>
          </cell>
          <cell r="AN173">
            <v>-1291.008</v>
          </cell>
          <cell r="AP173">
            <v>550630.15599999996</v>
          </cell>
        </row>
        <row r="174">
          <cell r="A174" t="str">
            <v xml:space="preserve">335.00 0303         </v>
          </cell>
          <cell r="B174">
            <v>303</v>
          </cell>
          <cell r="C174" t="str">
            <v>ProdTrans</v>
          </cell>
          <cell r="D174" t="str">
            <v xml:space="preserve">335.00 0303         </v>
          </cell>
          <cell r="E174">
            <v>335</v>
          </cell>
          <cell r="F174" t="str">
            <v>Miscellaneous Power Plant Equipment</v>
          </cell>
          <cell r="H174">
            <v>15383.82</v>
          </cell>
          <cell r="J174">
            <v>-88.84</v>
          </cell>
          <cell r="L174">
            <v>15294.98</v>
          </cell>
          <cell r="N174">
            <v>-89.33</v>
          </cell>
          <cell r="P174">
            <v>15205.65</v>
          </cell>
          <cell r="R174">
            <v>11669</v>
          </cell>
          <cell r="T174">
            <v>7.2139820266177495</v>
          </cell>
          <cell r="V174">
            <v>1107</v>
          </cell>
          <cell r="X174">
            <v>-88.84</v>
          </cell>
          <cell r="Z174">
            <v>-10</v>
          </cell>
          <cell r="AB174">
            <v>-8.8840000000000003</v>
          </cell>
          <cell r="AD174">
            <v>12678.276</v>
          </cell>
          <cell r="AF174">
            <v>7.2139820266177495</v>
          </cell>
          <cell r="AH174">
            <v>1100</v>
          </cell>
          <cell r="AJ174">
            <v>-89.33</v>
          </cell>
          <cell r="AL174">
            <v>-10</v>
          </cell>
          <cell r="AN174">
            <v>-8.9329999999999998</v>
          </cell>
          <cell r="AP174">
            <v>13680.012999999999</v>
          </cell>
        </row>
        <row r="175">
          <cell r="A175" t="str">
            <v xml:space="preserve">336.00 0303         </v>
          </cell>
          <cell r="B175">
            <v>303</v>
          </cell>
          <cell r="C175" t="str">
            <v>ProdTrans</v>
          </cell>
          <cell r="D175" t="str">
            <v xml:space="preserve">336.00 0303         </v>
          </cell>
          <cell r="E175">
            <v>336</v>
          </cell>
          <cell r="F175" t="str">
            <v>Roads, Railroads and Bridges</v>
          </cell>
          <cell r="H175">
            <v>174.4</v>
          </cell>
          <cell r="J175">
            <v>-0.97</v>
          </cell>
          <cell r="L175">
            <v>173.43</v>
          </cell>
          <cell r="N175">
            <v>-0.98</v>
          </cell>
          <cell r="P175">
            <v>172.45000000000002</v>
          </cell>
          <cell r="R175">
            <v>176</v>
          </cell>
          <cell r="T175">
            <v>0</v>
          </cell>
          <cell r="V175">
            <v>0</v>
          </cell>
          <cell r="X175">
            <v>-0.97</v>
          </cell>
          <cell r="Z175">
            <v>-40</v>
          </cell>
          <cell r="AB175">
            <v>-0.38799999999999996</v>
          </cell>
          <cell r="AD175">
            <v>174.642</v>
          </cell>
          <cell r="AF175">
            <v>0</v>
          </cell>
          <cell r="AH175">
            <v>0</v>
          </cell>
          <cell r="AJ175">
            <v>-0.98</v>
          </cell>
          <cell r="AL175">
            <v>-40</v>
          </cell>
          <cell r="AN175">
            <v>-0.39200000000000002</v>
          </cell>
          <cell r="AP175">
            <v>173.27</v>
          </cell>
        </row>
        <row r="176">
          <cell r="A176">
            <v>0</v>
          </cell>
          <cell r="F176" t="str">
            <v>TOTAL BEND</v>
          </cell>
          <cell r="H176">
            <v>1330234.28</v>
          </cell>
          <cell r="J176">
            <v>-8793.3700000000008</v>
          </cell>
          <cell r="L176">
            <v>1321440.9099999999</v>
          </cell>
          <cell r="N176">
            <v>-8863.7899999999991</v>
          </cell>
          <cell r="P176">
            <v>1312577.1199999999</v>
          </cell>
          <cell r="R176">
            <v>964349</v>
          </cell>
          <cell r="V176">
            <v>1107</v>
          </cell>
          <cell r="X176">
            <v>-8793.3700000000008</v>
          </cell>
          <cell r="AB176">
            <v>-2209.73</v>
          </cell>
          <cell r="AD176">
            <v>954452.9</v>
          </cell>
          <cell r="AH176">
            <v>1100</v>
          </cell>
          <cell r="AJ176">
            <v>-8863.7899999999991</v>
          </cell>
          <cell r="AN176">
            <v>-2227.7089999999998</v>
          </cell>
          <cell r="AP176">
            <v>944461.40100000007</v>
          </cell>
        </row>
        <row r="177">
          <cell r="A177">
            <v>0</v>
          </cell>
        </row>
        <row r="178">
          <cell r="A178">
            <v>0</v>
          </cell>
          <cell r="F178" t="str">
            <v>BIG FORK</v>
          </cell>
        </row>
        <row r="179">
          <cell r="A179" t="str">
            <v xml:space="preserve">331.00 0304         </v>
          </cell>
          <cell r="B179">
            <v>304</v>
          </cell>
          <cell r="C179" t="str">
            <v>ProdTrans</v>
          </cell>
          <cell r="D179" t="str">
            <v xml:space="preserve">331.00 0304         </v>
          </cell>
          <cell r="E179">
            <v>331</v>
          </cell>
          <cell r="F179" t="str">
            <v>Structures and Improvements</v>
          </cell>
          <cell r="H179">
            <v>606391.29</v>
          </cell>
          <cell r="J179">
            <v>-1444.34</v>
          </cell>
          <cell r="L179">
            <v>604946.95000000007</v>
          </cell>
          <cell r="N179">
            <v>-1465.0000000000002</v>
          </cell>
          <cell r="P179">
            <v>603481.95000000007</v>
          </cell>
          <cell r="R179">
            <v>307876</v>
          </cell>
          <cell r="T179">
            <v>0.29281923269694393</v>
          </cell>
          <cell r="V179">
            <v>1774</v>
          </cell>
          <cell r="X179">
            <v>-1444.34</v>
          </cell>
          <cell r="Z179">
            <v>-40</v>
          </cell>
          <cell r="AB179">
            <v>-577.73599999999999</v>
          </cell>
          <cell r="AD179">
            <v>307627.924</v>
          </cell>
          <cell r="AF179">
            <v>0.29281923269694393</v>
          </cell>
          <cell r="AH179">
            <v>1769</v>
          </cell>
          <cell r="AJ179">
            <v>-1465.0000000000002</v>
          </cell>
          <cell r="AL179">
            <v>-40</v>
          </cell>
          <cell r="AN179">
            <v>-586.00000000000011</v>
          </cell>
          <cell r="AP179">
            <v>307345.924</v>
          </cell>
        </row>
        <row r="180">
          <cell r="A180" t="str">
            <v xml:space="preserve">332.00 0304         </v>
          </cell>
          <cell r="B180">
            <v>304</v>
          </cell>
          <cell r="C180" t="str">
            <v>ProdTrans</v>
          </cell>
          <cell r="D180" t="str">
            <v xml:space="preserve">332.00 0304         </v>
          </cell>
          <cell r="E180">
            <v>332</v>
          </cell>
          <cell r="F180" t="str">
            <v>Reservoirs, Dams and Waterways</v>
          </cell>
          <cell r="H180">
            <v>4696998.58</v>
          </cell>
          <cell r="J180">
            <v>-7628.05</v>
          </cell>
          <cell r="L180">
            <v>4689370.53</v>
          </cell>
          <cell r="N180">
            <v>-7796.15</v>
          </cell>
          <cell r="P180">
            <v>4681574.38</v>
          </cell>
          <cell r="R180">
            <v>2448184</v>
          </cell>
          <cell r="T180">
            <v>1.1093806408498781</v>
          </cell>
          <cell r="V180">
            <v>52065</v>
          </cell>
          <cell r="X180">
            <v>-7628.05</v>
          </cell>
          <cell r="Z180">
            <v>-40</v>
          </cell>
          <cell r="AB180">
            <v>-3051.22</v>
          </cell>
          <cell r="AD180">
            <v>2489569.73</v>
          </cell>
          <cell r="AF180">
            <v>1.1093806408498781</v>
          </cell>
          <cell r="AH180">
            <v>51980</v>
          </cell>
          <cell r="AJ180">
            <v>-7796.15</v>
          </cell>
          <cell r="AL180">
            <v>-40</v>
          </cell>
          <cell r="AN180">
            <v>-3118.46</v>
          </cell>
          <cell r="AP180">
            <v>2530635.12</v>
          </cell>
        </row>
        <row r="181">
          <cell r="A181" t="str">
            <v xml:space="preserve">333.00 0304         </v>
          </cell>
          <cell r="B181">
            <v>304</v>
          </cell>
          <cell r="C181" t="str">
            <v>ProdTrans</v>
          </cell>
          <cell r="D181" t="str">
            <v xml:space="preserve">333.00 0304         </v>
          </cell>
          <cell r="E181">
            <v>333</v>
          </cell>
          <cell r="F181" t="str">
            <v>Waterwheels, Turbines and Generators</v>
          </cell>
          <cell r="H181">
            <v>1495500.81</v>
          </cell>
          <cell r="J181">
            <v>-3471.0699999999997</v>
          </cell>
          <cell r="L181">
            <v>1492029.74</v>
          </cell>
          <cell r="N181">
            <v>-3630.7200000000003</v>
          </cell>
          <cell r="P181">
            <v>1488399.02</v>
          </cell>
          <cell r="R181">
            <v>769672</v>
          </cell>
          <cell r="T181">
            <v>1.2226165730369283</v>
          </cell>
          <cell r="V181">
            <v>18263</v>
          </cell>
          <cell r="X181">
            <v>-3471.0699999999997</v>
          </cell>
          <cell r="Z181">
            <v>-40</v>
          </cell>
          <cell r="AB181">
            <v>-1388.4279999999999</v>
          </cell>
          <cell r="AD181">
            <v>783075.50200000009</v>
          </cell>
          <cell r="AF181">
            <v>1.2226165730369283</v>
          </cell>
          <cell r="AH181">
            <v>18220</v>
          </cell>
          <cell r="AJ181">
            <v>-3630.7200000000003</v>
          </cell>
          <cell r="AL181">
            <v>-40</v>
          </cell>
          <cell r="AN181">
            <v>-1452.2880000000002</v>
          </cell>
          <cell r="AP181">
            <v>796212.49400000018</v>
          </cell>
        </row>
        <row r="182">
          <cell r="A182" t="str">
            <v xml:space="preserve">334.00 0304         </v>
          </cell>
          <cell r="B182">
            <v>304</v>
          </cell>
          <cell r="C182" t="str">
            <v>ProdTrans</v>
          </cell>
          <cell r="D182" t="str">
            <v xml:space="preserve">334.00 0304         </v>
          </cell>
          <cell r="E182">
            <v>334</v>
          </cell>
          <cell r="F182" t="str">
            <v>Accessory Electric Equipment</v>
          </cell>
          <cell r="H182">
            <v>300515.20000000001</v>
          </cell>
          <cell r="J182">
            <v>-2622.6899999999996</v>
          </cell>
          <cell r="L182">
            <v>297892.51</v>
          </cell>
          <cell r="N182">
            <v>-2686.74</v>
          </cell>
          <cell r="P182">
            <v>295205.77</v>
          </cell>
          <cell r="R182">
            <v>174744</v>
          </cell>
          <cell r="T182">
            <v>0.45754760444180015</v>
          </cell>
          <cell r="V182">
            <v>1369</v>
          </cell>
          <cell r="X182">
            <v>-2622.6899999999996</v>
          </cell>
          <cell r="Z182">
            <v>-20</v>
          </cell>
          <cell r="AB182">
            <v>-524.5379999999999</v>
          </cell>
          <cell r="AD182">
            <v>172965.772</v>
          </cell>
          <cell r="AF182">
            <v>0.45754760444180015</v>
          </cell>
          <cell r="AH182">
            <v>1357</v>
          </cell>
          <cell r="AJ182">
            <v>-2686.74</v>
          </cell>
          <cell r="AL182">
            <v>-20</v>
          </cell>
          <cell r="AN182">
            <v>-537.34799999999996</v>
          </cell>
          <cell r="AP182">
            <v>171098.68400000001</v>
          </cell>
        </row>
        <row r="183">
          <cell r="A183" t="str">
            <v xml:space="preserve">336.00 0304         </v>
          </cell>
          <cell r="B183">
            <v>304</v>
          </cell>
          <cell r="C183" t="str">
            <v>ProdTrans</v>
          </cell>
          <cell r="D183" t="str">
            <v xml:space="preserve">336.00 0304         </v>
          </cell>
          <cell r="E183">
            <v>336</v>
          </cell>
          <cell r="F183" t="str">
            <v>Roads, Railroads and Bridges</v>
          </cell>
          <cell r="H183">
            <v>232133.05</v>
          </cell>
          <cell r="J183">
            <v>-390.6</v>
          </cell>
          <cell r="L183">
            <v>231742.44999999998</v>
          </cell>
          <cell r="N183">
            <v>-396.46999999999997</v>
          </cell>
          <cell r="P183">
            <v>231345.97999999998</v>
          </cell>
          <cell r="R183">
            <v>52429</v>
          </cell>
          <cell r="T183">
            <v>0</v>
          </cell>
          <cell r="V183">
            <v>0</v>
          </cell>
          <cell r="X183">
            <v>-390.6</v>
          </cell>
          <cell r="Z183">
            <v>-40</v>
          </cell>
          <cell r="AB183">
            <v>-156.24</v>
          </cell>
          <cell r="AD183">
            <v>51882.16</v>
          </cell>
          <cell r="AF183">
            <v>0</v>
          </cell>
          <cell r="AH183">
            <v>0</v>
          </cell>
          <cell r="AJ183">
            <v>-396.46999999999997</v>
          </cell>
          <cell r="AL183">
            <v>-40</v>
          </cell>
          <cell r="AN183">
            <v>-158.58799999999999</v>
          </cell>
          <cell r="AP183">
            <v>51327.101999999999</v>
          </cell>
        </row>
        <row r="184">
          <cell r="A184">
            <v>0</v>
          </cell>
          <cell r="F184" t="str">
            <v>TOTAL BIG FORK</v>
          </cell>
          <cell r="H184">
            <v>7331538.9299999997</v>
          </cell>
          <cell r="J184">
            <v>-15556.749999999998</v>
          </cell>
          <cell r="L184">
            <v>7315982.1800000006</v>
          </cell>
          <cell r="N184">
            <v>-15975.079999999998</v>
          </cell>
          <cell r="P184">
            <v>7300007.0999999996</v>
          </cell>
          <cell r="R184">
            <v>3752905</v>
          </cell>
          <cell r="V184">
            <v>73471</v>
          </cell>
          <cell r="X184">
            <v>-15556.749999999998</v>
          </cell>
          <cell r="AB184">
            <v>-5698.1619999999994</v>
          </cell>
          <cell r="AD184">
            <v>3805121.0880000005</v>
          </cell>
          <cell r="AH184">
            <v>73326</v>
          </cell>
          <cell r="AJ184">
            <v>-15975.079999999998</v>
          </cell>
          <cell r="AN184">
            <v>-5852.6840000000002</v>
          </cell>
          <cell r="AP184">
            <v>3856619.3240000005</v>
          </cell>
        </row>
        <row r="185">
          <cell r="A185">
            <v>0</v>
          </cell>
        </row>
        <row r="186">
          <cell r="A186">
            <v>0</v>
          </cell>
          <cell r="F186" t="str">
            <v>CONDIT</v>
          </cell>
        </row>
        <row r="187">
          <cell r="A187" t="str">
            <v xml:space="preserve">330.20 0305         </v>
          </cell>
          <cell r="B187">
            <v>305</v>
          </cell>
          <cell r="C187" t="str">
            <v>ProdTrans</v>
          </cell>
          <cell r="D187" t="str">
            <v xml:space="preserve">330.20 0305         </v>
          </cell>
          <cell r="E187">
            <v>330.2</v>
          </cell>
          <cell r="F187" t="str">
            <v>Land Rights</v>
          </cell>
          <cell r="H187">
            <v>172.28</v>
          </cell>
          <cell r="J187">
            <v>-172.28</v>
          </cell>
          <cell r="L187">
            <v>0</v>
          </cell>
          <cell r="N187">
            <v>0</v>
          </cell>
          <cell r="P187">
            <v>0</v>
          </cell>
          <cell r="R187">
            <v>172</v>
          </cell>
          <cell r="T187">
            <v>9.5930232558139537</v>
          </cell>
          <cell r="V187">
            <v>8</v>
          </cell>
          <cell r="X187">
            <v>-172.28</v>
          </cell>
          <cell r="AB187">
            <v>0</v>
          </cell>
          <cell r="AD187">
            <v>7.7199999999999989</v>
          </cell>
          <cell r="AF187">
            <v>9.5930232558139537</v>
          </cell>
          <cell r="AH187">
            <v>0</v>
          </cell>
          <cell r="AJ187">
            <v>0</v>
          </cell>
          <cell r="AN187">
            <v>0</v>
          </cell>
          <cell r="AP187">
            <v>7.7199999999999989</v>
          </cell>
        </row>
        <row r="188">
          <cell r="A188" t="str">
            <v xml:space="preserve">330.40 0305         </v>
          </cell>
          <cell r="B188">
            <v>305</v>
          </cell>
          <cell r="C188" t="str">
            <v>ProdTrans</v>
          </cell>
          <cell r="D188" t="str">
            <v xml:space="preserve">330.40 0305         </v>
          </cell>
          <cell r="E188">
            <v>330.4</v>
          </cell>
          <cell r="F188" t="str">
            <v>Flood Rights</v>
          </cell>
          <cell r="H188">
            <v>2963.75</v>
          </cell>
          <cell r="J188">
            <v>-2963.75</v>
          </cell>
          <cell r="L188">
            <v>0</v>
          </cell>
          <cell r="N188">
            <v>0</v>
          </cell>
          <cell r="P188">
            <v>0</v>
          </cell>
          <cell r="R188">
            <v>2964</v>
          </cell>
          <cell r="T188">
            <v>9.3117408906882595</v>
          </cell>
          <cell r="V188">
            <v>138</v>
          </cell>
          <cell r="X188">
            <v>-2963.75</v>
          </cell>
          <cell r="AB188">
            <v>0</v>
          </cell>
          <cell r="AD188">
            <v>138.25</v>
          </cell>
          <cell r="AF188">
            <v>9.3117408906882595</v>
          </cell>
          <cell r="AH188">
            <v>0</v>
          </cell>
          <cell r="AJ188">
            <v>0</v>
          </cell>
          <cell r="AN188">
            <v>0</v>
          </cell>
          <cell r="AP188">
            <v>138.25</v>
          </cell>
        </row>
        <row r="189">
          <cell r="A189" t="str">
            <v xml:space="preserve">331.00 0305         </v>
          </cell>
          <cell r="B189">
            <v>305</v>
          </cell>
          <cell r="C189" t="str">
            <v>ProdTrans</v>
          </cell>
          <cell r="D189" t="str">
            <v xml:space="preserve">331.00 0305         </v>
          </cell>
          <cell r="E189">
            <v>331</v>
          </cell>
          <cell r="F189" t="str">
            <v>Structures and Improvements</v>
          </cell>
          <cell r="H189">
            <v>1038010.77</v>
          </cell>
          <cell r="J189">
            <v>-1038010.7699999999</v>
          </cell>
          <cell r="L189">
            <v>0</v>
          </cell>
          <cell r="N189">
            <v>0</v>
          </cell>
          <cell r="P189">
            <v>0</v>
          </cell>
          <cell r="R189">
            <v>1012852</v>
          </cell>
          <cell r="T189">
            <v>11.110501985420495</v>
          </cell>
          <cell r="V189">
            <v>57664</v>
          </cell>
          <cell r="X189">
            <v>-1038010.7699999999</v>
          </cell>
          <cell r="AB189">
            <v>0</v>
          </cell>
          <cell r="AD189">
            <v>32505.230000000098</v>
          </cell>
          <cell r="AF189">
            <v>11.110501985420495</v>
          </cell>
          <cell r="AH189">
            <v>0</v>
          </cell>
          <cell r="AJ189">
            <v>0</v>
          </cell>
          <cell r="AN189">
            <v>0</v>
          </cell>
          <cell r="AP189">
            <v>32505.230000000098</v>
          </cell>
        </row>
        <row r="190">
          <cell r="A190" t="str">
            <v xml:space="preserve">332.00 0305         </v>
          </cell>
          <cell r="B190">
            <v>305</v>
          </cell>
          <cell r="C190" t="str">
            <v>ProdTrans</v>
          </cell>
          <cell r="D190" t="str">
            <v xml:space="preserve">332.00 0305         </v>
          </cell>
          <cell r="E190">
            <v>332</v>
          </cell>
          <cell r="F190" t="str">
            <v>Reservoirs, Dams and Waterways</v>
          </cell>
          <cell r="H190">
            <v>76393.33</v>
          </cell>
          <cell r="J190">
            <v>-76393.329999999987</v>
          </cell>
          <cell r="L190">
            <v>0</v>
          </cell>
          <cell r="N190">
            <v>0</v>
          </cell>
          <cell r="P190">
            <v>0</v>
          </cell>
          <cell r="R190">
            <v>76393</v>
          </cell>
          <cell r="T190">
            <v>10.77243106137926</v>
          </cell>
          <cell r="V190">
            <v>4115</v>
          </cell>
          <cell r="X190">
            <v>-76393.329999999987</v>
          </cell>
          <cell r="AB190">
            <v>0</v>
          </cell>
          <cell r="AD190">
            <v>4114.6700000000128</v>
          </cell>
          <cell r="AF190">
            <v>10.77243106137926</v>
          </cell>
          <cell r="AH190">
            <v>0</v>
          </cell>
          <cell r="AJ190">
            <v>0</v>
          </cell>
          <cell r="AN190">
            <v>0</v>
          </cell>
          <cell r="AP190">
            <v>4114.6700000000128</v>
          </cell>
        </row>
        <row r="191">
          <cell r="A191" t="str">
            <v xml:space="preserve">333.00 0305         </v>
          </cell>
          <cell r="B191">
            <v>305</v>
          </cell>
          <cell r="C191" t="str">
            <v>ProdTrans</v>
          </cell>
          <cell r="D191" t="str">
            <v xml:space="preserve">333.00 0305         </v>
          </cell>
          <cell r="E191">
            <v>333</v>
          </cell>
          <cell r="F191" t="str">
            <v>Waterwheels, Turbines and Generators</v>
          </cell>
          <cell r="H191">
            <v>87928.29</v>
          </cell>
          <cell r="J191">
            <v>-87928.29</v>
          </cell>
          <cell r="L191">
            <v>0</v>
          </cell>
          <cell r="N191">
            <v>0</v>
          </cell>
          <cell r="P191">
            <v>0</v>
          </cell>
          <cell r="R191">
            <v>76631</v>
          </cell>
          <cell r="T191">
            <v>11.999244015681656</v>
          </cell>
          <cell r="V191">
            <v>5275</v>
          </cell>
          <cell r="X191">
            <v>-87928.29</v>
          </cell>
          <cell r="AB191">
            <v>0</v>
          </cell>
          <cell r="AD191">
            <v>-6022.2899999999936</v>
          </cell>
          <cell r="AF191">
            <v>11.999244015681656</v>
          </cell>
          <cell r="AH191">
            <v>0</v>
          </cell>
          <cell r="AJ191">
            <v>0</v>
          </cell>
          <cell r="AN191">
            <v>0</v>
          </cell>
          <cell r="AP191">
            <v>-6022.2899999999936</v>
          </cell>
        </row>
        <row r="192">
          <cell r="A192" t="str">
            <v xml:space="preserve">334.00 0305         </v>
          </cell>
          <cell r="B192">
            <v>305</v>
          </cell>
          <cell r="C192" t="str">
            <v>ProdTrans</v>
          </cell>
          <cell r="D192" t="str">
            <v xml:space="preserve">334.00 0305         </v>
          </cell>
          <cell r="E192">
            <v>334</v>
          </cell>
          <cell r="F192" t="str">
            <v>Accessory Electric Equipment</v>
          </cell>
          <cell r="H192">
            <v>132519.20000000001</v>
          </cell>
          <cell r="J192">
            <v>-132519.19999999998</v>
          </cell>
          <cell r="L192">
            <v>0</v>
          </cell>
          <cell r="N192">
            <v>0</v>
          </cell>
          <cell r="P192">
            <v>0</v>
          </cell>
          <cell r="R192">
            <v>132519</v>
          </cell>
          <cell r="T192">
            <v>11.744816748618645</v>
          </cell>
          <cell r="V192">
            <v>7782</v>
          </cell>
          <cell r="X192">
            <v>-132519.19999999998</v>
          </cell>
          <cell r="AB192">
            <v>0</v>
          </cell>
          <cell r="AD192">
            <v>7781.8000000000175</v>
          </cell>
          <cell r="AF192">
            <v>11.744816748618645</v>
          </cell>
          <cell r="AH192">
            <v>0</v>
          </cell>
          <cell r="AJ192">
            <v>0</v>
          </cell>
          <cell r="AN192">
            <v>0</v>
          </cell>
          <cell r="AP192">
            <v>7781.8000000000175</v>
          </cell>
        </row>
        <row r="193">
          <cell r="A193" t="str">
            <v xml:space="preserve">335.00 0305         </v>
          </cell>
          <cell r="B193">
            <v>305</v>
          </cell>
          <cell r="C193" t="str">
            <v>ProdTrans</v>
          </cell>
          <cell r="D193" t="str">
            <v xml:space="preserve">335.00 0305         </v>
          </cell>
          <cell r="E193">
            <v>335</v>
          </cell>
          <cell r="F193" t="str">
            <v>Miscellaneous Power Plant Equipment</v>
          </cell>
          <cell r="H193">
            <v>3588.26</v>
          </cell>
          <cell r="J193">
            <v>-3588.26</v>
          </cell>
          <cell r="L193">
            <v>0</v>
          </cell>
          <cell r="N193">
            <v>0</v>
          </cell>
          <cell r="P193">
            <v>0</v>
          </cell>
          <cell r="R193">
            <v>3588</v>
          </cell>
          <cell r="T193">
            <v>14.381270903010032</v>
          </cell>
          <cell r="V193">
            <v>258</v>
          </cell>
          <cell r="X193">
            <v>-3588.26</v>
          </cell>
          <cell r="AB193">
            <v>0</v>
          </cell>
          <cell r="AD193">
            <v>257.73999999999978</v>
          </cell>
          <cell r="AF193">
            <v>14.381270903010032</v>
          </cell>
          <cell r="AH193">
            <v>0</v>
          </cell>
          <cell r="AJ193">
            <v>0</v>
          </cell>
          <cell r="AN193">
            <v>0</v>
          </cell>
          <cell r="AP193">
            <v>257.73999999999978</v>
          </cell>
        </row>
        <row r="194">
          <cell r="A194" t="str">
            <v xml:space="preserve">336.00 0305         </v>
          </cell>
          <cell r="B194">
            <v>305</v>
          </cell>
          <cell r="C194" t="str">
            <v>ProdTrans</v>
          </cell>
          <cell r="D194" t="str">
            <v xml:space="preserve">336.00 0305         </v>
          </cell>
          <cell r="E194">
            <v>336</v>
          </cell>
          <cell r="F194" t="str">
            <v>Roads, Railroads and Bridges</v>
          </cell>
          <cell r="H194">
            <v>59738.080000000002</v>
          </cell>
          <cell r="J194">
            <v>-59738.079999999994</v>
          </cell>
          <cell r="L194">
            <v>0</v>
          </cell>
          <cell r="N194">
            <v>0</v>
          </cell>
          <cell r="P194">
            <v>0</v>
          </cell>
          <cell r="R194">
            <v>59738</v>
          </cell>
          <cell r="T194">
            <v>10.089055542535739</v>
          </cell>
          <cell r="V194">
            <v>3014</v>
          </cell>
          <cell r="X194">
            <v>-59738.079999999994</v>
          </cell>
          <cell r="AB194">
            <v>0</v>
          </cell>
          <cell r="AD194">
            <v>3013.9200000000055</v>
          </cell>
          <cell r="AF194">
            <v>10.089055542535739</v>
          </cell>
          <cell r="AH194">
            <v>0</v>
          </cell>
          <cell r="AJ194">
            <v>0</v>
          </cell>
          <cell r="AN194">
            <v>0</v>
          </cell>
          <cell r="AP194">
            <v>3013.9200000000055</v>
          </cell>
        </row>
        <row r="195">
          <cell r="A195">
            <v>0</v>
          </cell>
          <cell r="F195" t="str">
            <v>TOTAL CONDIT</v>
          </cell>
          <cell r="H195">
            <v>1401313.9600000002</v>
          </cell>
          <cell r="J195">
            <v>-1401313.96</v>
          </cell>
          <cell r="L195">
            <v>0</v>
          </cell>
          <cell r="N195">
            <v>0</v>
          </cell>
          <cell r="P195">
            <v>0</v>
          </cell>
          <cell r="R195">
            <v>1364857</v>
          </cell>
          <cell r="V195">
            <v>78254</v>
          </cell>
          <cell r="X195">
            <v>-1401313.96</v>
          </cell>
          <cell r="AB195">
            <v>0</v>
          </cell>
          <cell r="AD195">
            <v>41797.040000000139</v>
          </cell>
          <cell r="AH195">
            <v>0</v>
          </cell>
          <cell r="AJ195">
            <v>0</v>
          </cell>
          <cell r="AN195">
            <v>0</v>
          </cell>
          <cell r="AP195">
            <v>41797.040000000139</v>
          </cell>
        </row>
        <row r="196">
          <cell r="A196">
            <v>0</v>
          </cell>
        </row>
        <row r="197">
          <cell r="A197">
            <v>0</v>
          </cell>
          <cell r="F197" t="str">
            <v>CUTLER</v>
          </cell>
        </row>
        <row r="198">
          <cell r="A198" t="str">
            <v xml:space="preserve">330.30 0306         </v>
          </cell>
          <cell r="B198">
            <v>306</v>
          </cell>
          <cell r="C198" t="str">
            <v>ProdTrans</v>
          </cell>
          <cell r="D198" t="str">
            <v xml:space="preserve">330.30 0306         </v>
          </cell>
          <cell r="E198">
            <v>330.3</v>
          </cell>
          <cell r="F198" t="str">
            <v>Water Rights</v>
          </cell>
          <cell r="H198">
            <v>4818.3100000000004</v>
          </cell>
          <cell r="J198">
            <v>0</v>
          </cell>
          <cell r="L198">
            <v>4818.3100000000004</v>
          </cell>
          <cell r="N198">
            <v>0</v>
          </cell>
          <cell r="P198">
            <v>4818.3100000000004</v>
          </cell>
          <cell r="R198">
            <v>2949</v>
          </cell>
          <cell r="T198">
            <v>2.2704211060375443</v>
          </cell>
          <cell r="V198">
            <v>109</v>
          </cell>
          <cell r="X198">
            <v>0</v>
          </cell>
          <cell r="Z198">
            <v>0</v>
          </cell>
          <cell r="AB198">
            <v>0</v>
          </cell>
          <cell r="AD198">
            <v>3058</v>
          </cell>
          <cell r="AF198">
            <v>2.2704211060375443</v>
          </cell>
          <cell r="AH198">
            <v>109</v>
          </cell>
          <cell r="AJ198">
            <v>0</v>
          </cell>
          <cell r="AL198">
            <v>0</v>
          </cell>
          <cell r="AN198">
            <v>0</v>
          </cell>
          <cell r="AP198">
            <v>3167</v>
          </cell>
        </row>
        <row r="199">
          <cell r="A199" t="str">
            <v xml:space="preserve">330.40 0306         </v>
          </cell>
          <cell r="B199">
            <v>306</v>
          </cell>
          <cell r="C199" t="str">
            <v>ProdTrans</v>
          </cell>
          <cell r="D199" t="str">
            <v xml:space="preserve">330.40 0306         </v>
          </cell>
          <cell r="E199">
            <v>330.4</v>
          </cell>
          <cell r="F199" t="str">
            <v>Flood Rights</v>
          </cell>
          <cell r="H199">
            <v>90968.42</v>
          </cell>
          <cell r="J199">
            <v>0</v>
          </cell>
          <cell r="L199">
            <v>90968.42</v>
          </cell>
          <cell r="N199">
            <v>0</v>
          </cell>
          <cell r="P199">
            <v>90968.42</v>
          </cell>
          <cell r="R199">
            <v>53064</v>
          </cell>
          <cell r="T199">
            <v>2.5123608790392713</v>
          </cell>
          <cell r="V199">
            <v>2285</v>
          </cell>
          <cell r="X199">
            <v>0</v>
          </cell>
          <cell r="Z199">
            <v>0</v>
          </cell>
          <cell r="AB199">
            <v>0</v>
          </cell>
          <cell r="AD199">
            <v>55349</v>
          </cell>
          <cell r="AF199">
            <v>2.5123608790392713</v>
          </cell>
          <cell r="AH199">
            <v>2285</v>
          </cell>
          <cell r="AJ199">
            <v>0</v>
          </cell>
          <cell r="AL199">
            <v>0</v>
          </cell>
          <cell r="AN199">
            <v>0</v>
          </cell>
          <cell r="AP199">
            <v>57634</v>
          </cell>
        </row>
        <row r="200">
          <cell r="A200" t="str">
            <v xml:space="preserve">331.00 0306         </v>
          </cell>
          <cell r="B200">
            <v>306</v>
          </cell>
          <cell r="C200" t="str">
            <v>ProdTrans</v>
          </cell>
          <cell r="D200" t="str">
            <v xml:space="preserve">331.00 0306         </v>
          </cell>
          <cell r="E200">
            <v>331</v>
          </cell>
          <cell r="F200" t="str">
            <v>Structures and Improvements</v>
          </cell>
          <cell r="H200">
            <v>3968892.28</v>
          </cell>
          <cell r="J200">
            <v>-10181.610000000002</v>
          </cell>
          <cell r="L200">
            <v>3958710.67</v>
          </cell>
          <cell r="N200">
            <v>-10330.4</v>
          </cell>
          <cell r="P200">
            <v>3948380.27</v>
          </cell>
          <cell r="R200">
            <v>1565277</v>
          </cell>
          <cell r="T200">
            <v>3.5730551421973047</v>
          </cell>
          <cell r="V200">
            <v>141629</v>
          </cell>
          <cell r="X200">
            <v>-10181.610000000002</v>
          </cell>
          <cell r="Z200">
            <v>-40</v>
          </cell>
          <cell r="AB200">
            <v>-4072.6440000000007</v>
          </cell>
          <cell r="AD200">
            <v>1692651.7459999998</v>
          </cell>
          <cell r="AF200">
            <v>3.5730551421973047</v>
          </cell>
          <cell r="AH200">
            <v>141262</v>
          </cell>
          <cell r="AJ200">
            <v>-10330.4</v>
          </cell>
          <cell r="AL200">
            <v>-40</v>
          </cell>
          <cell r="AN200">
            <v>-4132.16</v>
          </cell>
          <cell r="AP200">
            <v>1819451.186</v>
          </cell>
        </row>
        <row r="201">
          <cell r="A201" t="str">
            <v xml:space="preserve">332.00 0306         </v>
          </cell>
          <cell r="B201">
            <v>306</v>
          </cell>
          <cell r="C201" t="str">
            <v>ProdTrans</v>
          </cell>
          <cell r="D201" t="str">
            <v xml:space="preserve">332.00 0306         </v>
          </cell>
          <cell r="E201">
            <v>332</v>
          </cell>
          <cell r="F201" t="str">
            <v>Reservoirs, Dams and Waterways</v>
          </cell>
          <cell r="H201">
            <v>7553630.7599999998</v>
          </cell>
          <cell r="J201">
            <v>-20906.499999999996</v>
          </cell>
          <cell r="L201">
            <v>7532724.2599999998</v>
          </cell>
          <cell r="N201">
            <v>-21326.660000000007</v>
          </cell>
          <cell r="P201">
            <v>7511397.5999999996</v>
          </cell>
          <cell r="R201">
            <v>3110868</v>
          </cell>
          <cell r="T201">
            <v>2.9960498283834496</v>
          </cell>
          <cell r="V201">
            <v>225997</v>
          </cell>
          <cell r="X201">
            <v>-20906.499999999996</v>
          </cell>
          <cell r="Z201">
            <v>-40</v>
          </cell>
          <cell r="AB201">
            <v>-8362.5999999999985</v>
          </cell>
          <cell r="AD201">
            <v>3307595.9</v>
          </cell>
          <cell r="AF201">
            <v>2.9960498283834496</v>
          </cell>
          <cell r="AH201">
            <v>225365</v>
          </cell>
          <cell r="AJ201">
            <v>-21326.660000000007</v>
          </cell>
          <cell r="AL201">
            <v>-40</v>
          </cell>
          <cell r="AN201">
            <v>-8530.6640000000025</v>
          </cell>
          <cell r="AP201">
            <v>3503103.5759999999</v>
          </cell>
        </row>
        <row r="202">
          <cell r="A202" t="str">
            <v xml:space="preserve">333.00 0306         </v>
          </cell>
          <cell r="B202">
            <v>306</v>
          </cell>
          <cell r="C202" t="str">
            <v>ProdTrans</v>
          </cell>
          <cell r="D202" t="str">
            <v xml:space="preserve">333.00 0306         </v>
          </cell>
          <cell r="E202">
            <v>333</v>
          </cell>
          <cell r="F202" t="str">
            <v>Waterwheels, Turbines and Generators</v>
          </cell>
          <cell r="H202">
            <v>11999063.029999999</v>
          </cell>
          <cell r="J202">
            <v>-15164.779999999997</v>
          </cell>
          <cell r="L202">
            <v>11983898.25</v>
          </cell>
          <cell r="N202">
            <v>-16072.03</v>
          </cell>
          <cell r="P202">
            <v>11967826.220000001</v>
          </cell>
          <cell r="R202">
            <v>2130854</v>
          </cell>
          <cell r="T202">
            <v>2.5866739492598643</v>
          </cell>
          <cell r="V202">
            <v>310181</v>
          </cell>
          <cell r="X202">
            <v>-15164.779999999997</v>
          </cell>
          <cell r="Z202">
            <v>-40</v>
          </cell>
          <cell r="AB202">
            <v>-6065.9119999999984</v>
          </cell>
          <cell r="AD202">
            <v>2419804.3080000002</v>
          </cell>
          <cell r="AF202">
            <v>2.5866739492598643</v>
          </cell>
          <cell r="AH202">
            <v>309777</v>
          </cell>
          <cell r="AJ202">
            <v>-16072.03</v>
          </cell>
          <cell r="AL202">
            <v>-40</v>
          </cell>
          <cell r="AN202">
            <v>-6428.8120000000008</v>
          </cell>
          <cell r="AP202">
            <v>2707080.4660000005</v>
          </cell>
        </row>
        <row r="203">
          <cell r="A203" t="str">
            <v xml:space="preserve">334.00 0306         </v>
          </cell>
          <cell r="B203">
            <v>306</v>
          </cell>
          <cell r="C203" t="str">
            <v>ProdTrans</v>
          </cell>
          <cell r="D203" t="str">
            <v xml:space="preserve">334.00 0306         </v>
          </cell>
          <cell r="E203">
            <v>334</v>
          </cell>
          <cell r="F203" t="str">
            <v>Accessory Electric Equipment</v>
          </cell>
          <cell r="H203">
            <v>2564703.0099999998</v>
          </cell>
          <cell r="J203">
            <v>-14780.76</v>
          </cell>
          <cell r="L203">
            <v>2549922.25</v>
          </cell>
          <cell r="N203">
            <v>-15661.689999999999</v>
          </cell>
          <cell r="P203">
            <v>2534260.56</v>
          </cell>
          <cell r="R203">
            <v>510863</v>
          </cell>
          <cell r="T203">
            <v>3.0716569624021646</v>
          </cell>
          <cell r="V203">
            <v>78552</v>
          </cell>
          <cell r="X203">
            <v>-14780.76</v>
          </cell>
          <cell r="Z203">
            <v>-20</v>
          </cell>
          <cell r="AB203">
            <v>-2956.152</v>
          </cell>
          <cell r="AD203">
            <v>571678.08799999999</v>
          </cell>
          <cell r="AF203">
            <v>3.0716569624021646</v>
          </cell>
          <cell r="AH203">
            <v>78084</v>
          </cell>
          <cell r="AJ203">
            <v>-15661.689999999999</v>
          </cell>
          <cell r="AL203">
            <v>-20</v>
          </cell>
          <cell r="AN203">
            <v>-3132.3379999999997</v>
          </cell>
          <cell r="AP203">
            <v>630968.06000000006</v>
          </cell>
        </row>
        <row r="204">
          <cell r="A204" t="str">
            <v xml:space="preserve">335.00 0306         </v>
          </cell>
          <cell r="B204">
            <v>306</v>
          </cell>
          <cell r="C204" t="str">
            <v>ProdTrans</v>
          </cell>
          <cell r="D204" t="str">
            <v xml:space="preserve">335.00 0306         </v>
          </cell>
          <cell r="E204">
            <v>335</v>
          </cell>
          <cell r="F204" t="str">
            <v>Miscellaneous Power Plant Equipment</v>
          </cell>
          <cell r="H204">
            <v>12554.11</v>
          </cell>
          <cell r="J204">
            <v>-88.29</v>
          </cell>
          <cell r="L204">
            <v>12465.82</v>
          </cell>
          <cell r="N204">
            <v>-88.87</v>
          </cell>
          <cell r="P204">
            <v>12376.949999999999</v>
          </cell>
          <cell r="R204">
            <v>5906</v>
          </cell>
          <cell r="T204">
            <v>3.5124058118111714</v>
          </cell>
          <cell r="V204">
            <v>439</v>
          </cell>
          <cell r="X204">
            <v>-88.29</v>
          </cell>
          <cell r="Z204">
            <v>-10</v>
          </cell>
          <cell r="AB204">
            <v>-8.8290000000000006</v>
          </cell>
          <cell r="AD204">
            <v>6247.8810000000003</v>
          </cell>
          <cell r="AF204">
            <v>3.5124058118111714</v>
          </cell>
          <cell r="AH204">
            <v>436</v>
          </cell>
          <cell r="AJ204">
            <v>-88.87</v>
          </cell>
          <cell r="AL204">
            <v>-10</v>
          </cell>
          <cell r="AN204">
            <v>-8.8870000000000005</v>
          </cell>
          <cell r="AP204">
            <v>6586.1240000000007</v>
          </cell>
        </row>
        <row r="205">
          <cell r="A205" t="str">
            <v xml:space="preserve">336.00 0306         </v>
          </cell>
          <cell r="B205">
            <v>306</v>
          </cell>
          <cell r="C205" t="str">
            <v>ProdTrans</v>
          </cell>
          <cell r="D205" t="str">
            <v xml:space="preserve">336.00 0306         </v>
          </cell>
          <cell r="E205">
            <v>336</v>
          </cell>
          <cell r="F205" t="str">
            <v>Roads, Railroads and Bridges</v>
          </cell>
          <cell r="H205">
            <v>572059.24</v>
          </cell>
          <cell r="J205">
            <v>-1420.18</v>
          </cell>
          <cell r="L205">
            <v>570639.05999999994</v>
          </cell>
          <cell r="N205">
            <v>-1440.52</v>
          </cell>
          <cell r="P205">
            <v>569198.53999999992</v>
          </cell>
          <cell r="R205">
            <v>259659</v>
          </cell>
          <cell r="T205">
            <v>3.4165922180778332</v>
          </cell>
          <cell r="V205">
            <v>19521</v>
          </cell>
          <cell r="X205">
            <v>-1420.18</v>
          </cell>
          <cell r="Z205">
            <v>-40</v>
          </cell>
          <cell r="AB205">
            <v>-568.072</v>
          </cell>
          <cell r="AD205">
            <v>277191.74800000002</v>
          </cell>
          <cell r="AF205">
            <v>3.4165922180778332</v>
          </cell>
          <cell r="AH205">
            <v>19472</v>
          </cell>
          <cell r="AJ205">
            <v>-1440.52</v>
          </cell>
          <cell r="AL205">
            <v>-40</v>
          </cell>
          <cell r="AN205">
            <v>-576.20800000000008</v>
          </cell>
          <cell r="AP205">
            <v>294647.02</v>
          </cell>
        </row>
        <row r="206">
          <cell r="A206">
            <v>0</v>
          </cell>
          <cell r="F206" t="str">
            <v>TOTAL CUTLER</v>
          </cell>
          <cell r="H206">
            <v>26766689.159999993</v>
          </cell>
          <cell r="J206">
            <v>-62542.12</v>
          </cell>
          <cell r="L206">
            <v>26704147.039999999</v>
          </cell>
          <cell r="N206">
            <v>-64920.17</v>
          </cell>
          <cell r="P206">
            <v>26639226.869999997</v>
          </cell>
          <cell r="R206">
            <v>7639440</v>
          </cell>
          <cell r="V206">
            <v>778713</v>
          </cell>
          <cell r="X206">
            <v>-62542.12</v>
          </cell>
          <cell r="AB206">
            <v>-22034.208999999999</v>
          </cell>
          <cell r="AD206">
            <v>8333576.6709999992</v>
          </cell>
          <cell r="AH206">
            <v>776790</v>
          </cell>
          <cell r="AJ206">
            <v>-64920.17</v>
          </cell>
          <cell r="AN206">
            <v>-22809.069</v>
          </cell>
          <cell r="AP206">
            <v>9022637.432</v>
          </cell>
        </row>
        <row r="207">
          <cell r="A207">
            <v>0</v>
          </cell>
        </row>
        <row r="208">
          <cell r="A208">
            <v>0</v>
          </cell>
          <cell r="F208" t="str">
            <v>EAGLE POINT</v>
          </cell>
        </row>
        <row r="209">
          <cell r="A209" t="str">
            <v xml:space="preserve">330.20 0307         </v>
          </cell>
          <cell r="B209">
            <v>307</v>
          </cell>
          <cell r="C209" t="str">
            <v>ProdTrans</v>
          </cell>
          <cell r="D209" t="str">
            <v xml:space="preserve">330.20 0307         </v>
          </cell>
          <cell r="E209">
            <v>330.2</v>
          </cell>
          <cell r="F209" t="str">
            <v>Land Rights</v>
          </cell>
          <cell r="H209">
            <v>12122.48</v>
          </cell>
          <cell r="J209">
            <v>0</v>
          </cell>
          <cell r="L209">
            <v>12122.48</v>
          </cell>
          <cell r="N209">
            <v>0</v>
          </cell>
          <cell r="P209">
            <v>12122.48</v>
          </cell>
          <cell r="R209">
            <v>12122</v>
          </cell>
          <cell r="T209">
            <v>7.2942627150287875E-2</v>
          </cell>
          <cell r="V209">
            <v>9</v>
          </cell>
          <cell r="X209">
            <v>0</v>
          </cell>
          <cell r="Z209">
            <v>0</v>
          </cell>
          <cell r="AB209">
            <v>0</v>
          </cell>
          <cell r="AD209">
            <v>12131</v>
          </cell>
          <cell r="AF209">
            <v>7.2942627150287875E-2</v>
          </cell>
          <cell r="AH209">
            <v>9</v>
          </cell>
          <cell r="AJ209">
            <v>0</v>
          </cell>
          <cell r="AL209">
            <v>0</v>
          </cell>
          <cell r="AN209">
            <v>0</v>
          </cell>
          <cell r="AP209">
            <v>12140</v>
          </cell>
        </row>
        <row r="210">
          <cell r="A210" t="str">
            <v xml:space="preserve">331.00 0307         </v>
          </cell>
          <cell r="B210">
            <v>307</v>
          </cell>
          <cell r="C210" t="str">
            <v>ProdTrans</v>
          </cell>
          <cell r="D210" t="str">
            <v xml:space="preserve">331.00 0307         </v>
          </cell>
          <cell r="E210">
            <v>331</v>
          </cell>
          <cell r="F210" t="str">
            <v>Structures and Improvements</v>
          </cell>
          <cell r="H210">
            <v>138479.88</v>
          </cell>
          <cell r="J210">
            <v>-354.88999999999993</v>
          </cell>
          <cell r="L210">
            <v>138124.99</v>
          </cell>
          <cell r="N210">
            <v>-360.01</v>
          </cell>
          <cell r="P210">
            <v>137764.97999999998</v>
          </cell>
          <cell r="R210">
            <v>115570</v>
          </cell>
          <cell r="T210">
            <v>1.1694642350154496</v>
          </cell>
          <cell r="V210">
            <v>1617</v>
          </cell>
          <cell r="X210">
            <v>-354.88999999999993</v>
          </cell>
          <cell r="Z210">
            <v>-40</v>
          </cell>
          <cell r="AB210">
            <v>-141.95599999999996</v>
          </cell>
          <cell r="AD210">
            <v>116690.15399999999</v>
          </cell>
          <cell r="AF210">
            <v>1.1694642350154496</v>
          </cell>
          <cell r="AH210">
            <v>1613</v>
          </cell>
          <cell r="AJ210">
            <v>-360.01</v>
          </cell>
          <cell r="AL210">
            <v>-40</v>
          </cell>
          <cell r="AN210">
            <v>-144.00399999999999</v>
          </cell>
          <cell r="AP210">
            <v>117799.14</v>
          </cell>
        </row>
        <row r="211">
          <cell r="A211" t="str">
            <v xml:space="preserve">332.00 0307         </v>
          </cell>
          <cell r="B211">
            <v>307</v>
          </cell>
          <cell r="C211" t="str">
            <v>ProdTrans</v>
          </cell>
          <cell r="D211" t="str">
            <v xml:space="preserve">332.00 0307         </v>
          </cell>
          <cell r="E211">
            <v>332</v>
          </cell>
          <cell r="F211" t="str">
            <v>Reservoirs, Dams and Waterways</v>
          </cell>
          <cell r="H211">
            <v>1227012.53</v>
          </cell>
          <cell r="J211">
            <v>-2059.11</v>
          </cell>
          <cell r="L211">
            <v>1224953.42</v>
          </cell>
          <cell r="N211">
            <v>-2107.35</v>
          </cell>
          <cell r="P211">
            <v>1222846.0699999998</v>
          </cell>
          <cell r="R211">
            <v>1017939</v>
          </cell>
          <cell r="T211">
            <v>1.6526839577760699</v>
          </cell>
          <cell r="V211">
            <v>20262</v>
          </cell>
          <cell r="X211">
            <v>-2059.11</v>
          </cell>
          <cell r="Z211">
            <v>-40</v>
          </cell>
          <cell r="AB211">
            <v>-823.64400000000012</v>
          </cell>
          <cell r="AD211">
            <v>1035318.246</v>
          </cell>
          <cell r="AF211">
            <v>1.6526839577760699</v>
          </cell>
          <cell r="AH211">
            <v>20227</v>
          </cell>
          <cell r="AJ211">
            <v>-2107.35</v>
          </cell>
          <cell r="AL211">
            <v>-40</v>
          </cell>
          <cell r="AN211">
            <v>-842.94</v>
          </cell>
          <cell r="AP211">
            <v>1052594.956</v>
          </cell>
        </row>
        <row r="212">
          <cell r="A212" t="str">
            <v xml:space="preserve">333.00 0307         </v>
          </cell>
          <cell r="B212">
            <v>307</v>
          </cell>
          <cell r="C212" t="str">
            <v>ProdTrans</v>
          </cell>
          <cell r="D212" t="str">
            <v xml:space="preserve">333.00 0307         </v>
          </cell>
          <cell r="E212">
            <v>333</v>
          </cell>
          <cell r="F212" t="str">
            <v>Waterwheels, Turbines and Generators</v>
          </cell>
          <cell r="H212">
            <v>251541.42</v>
          </cell>
          <cell r="J212">
            <v>-1901.5500000000002</v>
          </cell>
          <cell r="L212">
            <v>249639.87000000002</v>
          </cell>
          <cell r="N212">
            <v>-1938.9200000000003</v>
          </cell>
          <cell r="P212">
            <v>247700.95</v>
          </cell>
          <cell r="R212">
            <v>249873</v>
          </cell>
          <cell r="T212">
            <v>0.81335808985811919</v>
          </cell>
          <cell r="V212">
            <v>2038</v>
          </cell>
          <cell r="X212">
            <v>-1901.5500000000002</v>
          </cell>
          <cell r="Z212">
            <v>-40</v>
          </cell>
          <cell r="AB212">
            <v>-760.62</v>
          </cell>
          <cell r="AD212">
            <v>249248.83000000002</v>
          </cell>
          <cell r="AF212">
            <v>0.81335808985811919</v>
          </cell>
          <cell r="AH212">
            <v>2023</v>
          </cell>
          <cell r="AJ212">
            <v>-1938.9200000000003</v>
          </cell>
          <cell r="AL212">
            <v>-40</v>
          </cell>
          <cell r="AN212">
            <v>-775.56800000000021</v>
          </cell>
          <cell r="AP212">
            <v>248557.342</v>
          </cell>
        </row>
        <row r="213">
          <cell r="A213" t="str">
            <v xml:space="preserve">334.00 0307         </v>
          </cell>
          <cell r="B213">
            <v>307</v>
          </cell>
          <cell r="C213" t="str">
            <v>ProdTrans</v>
          </cell>
          <cell r="D213" t="str">
            <v xml:space="preserve">334.00 0307         </v>
          </cell>
          <cell r="E213">
            <v>334</v>
          </cell>
          <cell r="F213" t="str">
            <v>Accessory Electric Equipment</v>
          </cell>
          <cell r="H213">
            <v>98714.47</v>
          </cell>
          <cell r="J213">
            <v>-928.99</v>
          </cell>
          <cell r="L213">
            <v>97785.48</v>
          </cell>
          <cell r="N213">
            <v>-955.18999999999994</v>
          </cell>
          <cell r="P213">
            <v>96830.29</v>
          </cell>
          <cell r="R213">
            <v>69132</v>
          </cell>
          <cell r="T213">
            <v>1.0560680823591184</v>
          </cell>
          <cell r="V213">
            <v>1038</v>
          </cell>
          <cell r="X213">
            <v>-928.99</v>
          </cell>
          <cell r="Z213">
            <v>-20</v>
          </cell>
          <cell r="AB213">
            <v>-185.798</v>
          </cell>
          <cell r="AD213">
            <v>69055.212</v>
          </cell>
          <cell r="AF213">
            <v>1.0560680823591184</v>
          </cell>
          <cell r="AH213">
            <v>1028</v>
          </cell>
          <cell r="AJ213">
            <v>-955.18999999999994</v>
          </cell>
          <cell r="AL213">
            <v>-20</v>
          </cell>
          <cell r="AN213">
            <v>-191.03799999999998</v>
          </cell>
          <cell r="AP213">
            <v>68936.983999999997</v>
          </cell>
        </row>
        <row r="214">
          <cell r="A214" t="str">
            <v xml:space="preserve">336.00 0307         </v>
          </cell>
          <cell r="B214">
            <v>307</v>
          </cell>
          <cell r="C214" t="str">
            <v>ProdTrans</v>
          </cell>
          <cell r="D214" t="str">
            <v xml:space="preserve">336.00 0307         </v>
          </cell>
          <cell r="E214">
            <v>336</v>
          </cell>
          <cell r="F214" t="str">
            <v>Roads, Railroads and Bridges</v>
          </cell>
          <cell r="H214">
            <v>105740.65</v>
          </cell>
          <cell r="J214">
            <v>-199.65</v>
          </cell>
          <cell r="L214">
            <v>105541</v>
          </cell>
          <cell r="N214">
            <v>-202.76000000000002</v>
          </cell>
          <cell r="P214">
            <v>105338.24000000001</v>
          </cell>
          <cell r="R214">
            <v>63989</v>
          </cell>
          <cell r="T214">
            <v>2.8241577739242083</v>
          </cell>
          <cell r="V214">
            <v>2983</v>
          </cell>
          <cell r="X214">
            <v>-199.65</v>
          </cell>
          <cell r="Z214">
            <v>-40</v>
          </cell>
          <cell r="AB214">
            <v>-79.86</v>
          </cell>
          <cell r="AD214">
            <v>66692.490000000005</v>
          </cell>
          <cell r="AF214">
            <v>2.8241577739242083</v>
          </cell>
          <cell r="AH214">
            <v>2978</v>
          </cell>
          <cell r="AJ214">
            <v>-202.76000000000002</v>
          </cell>
          <cell r="AL214">
            <v>-40</v>
          </cell>
          <cell r="AN214">
            <v>-81.103999999999999</v>
          </cell>
          <cell r="AP214">
            <v>69386.626000000004</v>
          </cell>
        </row>
        <row r="215">
          <cell r="A215">
            <v>0</v>
          </cell>
          <cell r="F215" t="str">
            <v>TOTAL EAGLE POINT</v>
          </cell>
          <cell r="H215">
            <v>1833611.43</v>
          </cell>
          <cell r="J215">
            <v>-5444.19</v>
          </cell>
          <cell r="L215">
            <v>1828167.24</v>
          </cell>
          <cell r="N215">
            <v>-5564.23</v>
          </cell>
          <cell r="P215">
            <v>1822603.0099999998</v>
          </cell>
          <cell r="R215">
            <v>1528625</v>
          </cell>
          <cell r="V215">
            <v>27947</v>
          </cell>
          <cell r="X215">
            <v>-5444.19</v>
          </cell>
          <cell r="AB215">
            <v>-1991.8780000000002</v>
          </cell>
          <cell r="AD215">
            <v>1549135.9320000003</v>
          </cell>
          <cell r="AH215">
            <v>27878</v>
          </cell>
          <cell r="AJ215">
            <v>-5564.23</v>
          </cell>
          <cell r="AN215">
            <v>-2034.6540000000002</v>
          </cell>
          <cell r="AP215">
            <v>1569415.0479999997</v>
          </cell>
        </row>
        <row r="216">
          <cell r="A216">
            <v>0</v>
          </cell>
        </row>
        <row r="217">
          <cell r="A217">
            <v>0</v>
          </cell>
          <cell r="F217" t="str">
            <v>FOUNTAIN GREEN</v>
          </cell>
        </row>
        <row r="218">
          <cell r="A218" t="str">
            <v xml:space="preserve">331.00 0308         </v>
          </cell>
          <cell r="B218">
            <v>308</v>
          </cell>
          <cell r="C218" t="str">
            <v>ProdTrans</v>
          </cell>
          <cell r="D218" t="str">
            <v xml:space="preserve">331.00 0308         </v>
          </cell>
          <cell r="E218">
            <v>331</v>
          </cell>
          <cell r="F218" t="str">
            <v>Structures and Improvements</v>
          </cell>
          <cell r="H218">
            <v>35549.64</v>
          </cell>
          <cell r="J218">
            <v>-35549.64</v>
          </cell>
          <cell r="L218">
            <v>0</v>
          </cell>
          <cell r="N218">
            <v>0</v>
          </cell>
          <cell r="P218">
            <v>0</v>
          </cell>
          <cell r="R218">
            <v>35550</v>
          </cell>
          <cell r="T218">
            <v>0</v>
          </cell>
          <cell r="V218">
            <v>0</v>
          </cell>
          <cell r="X218">
            <v>-35549.64</v>
          </cell>
          <cell r="AB218">
            <v>0</v>
          </cell>
          <cell r="AD218">
            <v>0.36000000000058208</v>
          </cell>
          <cell r="AF218">
            <v>0</v>
          </cell>
          <cell r="AH218">
            <v>0</v>
          </cell>
          <cell r="AJ218">
            <v>0</v>
          </cell>
          <cell r="AN218">
            <v>0</v>
          </cell>
          <cell r="AP218">
            <v>0.36000000000058208</v>
          </cell>
        </row>
        <row r="219">
          <cell r="A219" t="str">
            <v xml:space="preserve">332.00 0308         </v>
          </cell>
          <cell r="B219">
            <v>308</v>
          </cell>
          <cell r="C219" t="str">
            <v>ProdTrans</v>
          </cell>
          <cell r="D219" t="str">
            <v xml:space="preserve">332.00 0308         </v>
          </cell>
          <cell r="E219">
            <v>332</v>
          </cell>
          <cell r="F219" t="str">
            <v>Reservoirs, Dams and Waterways</v>
          </cell>
          <cell r="H219">
            <v>318832.62</v>
          </cell>
          <cell r="J219">
            <v>-318832.62</v>
          </cell>
          <cell r="L219">
            <v>0</v>
          </cell>
          <cell r="N219">
            <v>0</v>
          </cell>
          <cell r="P219">
            <v>0</v>
          </cell>
          <cell r="R219">
            <v>228155</v>
          </cell>
          <cell r="T219">
            <v>1.3024407922900259</v>
          </cell>
          <cell r="V219">
            <v>2076</v>
          </cell>
          <cell r="X219">
            <v>-318832.62</v>
          </cell>
          <cell r="AB219">
            <v>0</v>
          </cell>
          <cell r="AD219">
            <v>-88601.62</v>
          </cell>
          <cell r="AF219">
            <v>1.3024407922900259</v>
          </cell>
          <cell r="AH219">
            <v>0</v>
          </cell>
          <cell r="AJ219">
            <v>0</v>
          </cell>
          <cell r="AN219">
            <v>0</v>
          </cell>
          <cell r="AP219">
            <v>-88601.62</v>
          </cell>
        </row>
        <row r="220">
          <cell r="A220" t="str">
            <v xml:space="preserve">333.00 0308         </v>
          </cell>
          <cell r="B220">
            <v>308</v>
          </cell>
          <cell r="C220" t="str">
            <v>ProdTrans</v>
          </cell>
          <cell r="D220" t="str">
            <v xml:space="preserve">333.00 0308         </v>
          </cell>
          <cell r="E220">
            <v>333</v>
          </cell>
          <cell r="F220" t="str">
            <v>Waterwheels, Turbines and Generators</v>
          </cell>
          <cell r="H220">
            <v>92199.14</v>
          </cell>
          <cell r="J220">
            <v>-92199.14</v>
          </cell>
          <cell r="L220">
            <v>0</v>
          </cell>
          <cell r="N220">
            <v>0</v>
          </cell>
          <cell r="P220">
            <v>0</v>
          </cell>
          <cell r="R220">
            <v>92199</v>
          </cell>
          <cell r="T220">
            <v>0</v>
          </cell>
          <cell r="V220">
            <v>0</v>
          </cell>
          <cell r="X220">
            <v>-92199.14</v>
          </cell>
          <cell r="AB220">
            <v>0</v>
          </cell>
          <cell r="AD220">
            <v>-0.13999999999941792</v>
          </cell>
          <cell r="AF220">
            <v>0</v>
          </cell>
          <cell r="AH220">
            <v>0</v>
          </cell>
          <cell r="AJ220">
            <v>0</v>
          </cell>
          <cell r="AN220">
            <v>0</v>
          </cell>
          <cell r="AP220">
            <v>-0.13999999999941792</v>
          </cell>
        </row>
        <row r="221">
          <cell r="A221" t="str">
            <v xml:space="preserve">334.00 0308         </v>
          </cell>
          <cell r="B221">
            <v>308</v>
          </cell>
          <cell r="C221" t="str">
            <v>ProdTrans</v>
          </cell>
          <cell r="D221" t="str">
            <v xml:space="preserve">334.00 0308         </v>
          </cell>
          <cell r="E221">
            <v>334</v>
          </cell>
          <cell r="F221" t="str">
            <v>Accessory Electric Equipment</v>
          </cell>
          <cell r="H221">
            <v>145374.73000000001</v>
          </cell>
          <cell r="J221">
            <v>-145374.72999999998</v>
          </cell>
          <cell r="L221">
            <v>0</v>
          </cell>
          <cell r="N221">
            <v>0</v>
          </cell>
          <cell r="P221">
            <v>0</v>
          </cell>
          <cell r="R221">
            <v>78464</v>
          </cell>
          <cell r="T221">
            <v>0.23831225654046118</v>
          </cell>
          <cell r="V221">
            <v>173</v>
          </cell>
          <cell r="X221">
            <v>-145374.72999999998</v>
          </cell>
          <cell r="AB221">
            <v>0</v>
          </cell>
          <cell r="AD221">
            <v>-66737.729999999981</v>
          </cell>
          <cell r="AF221">
            <v>0.23831225654046118</v>
          </cell>
          <cell r="AH221">
            <v>0</v>
          </cell>
          <cell r="AJ221">
            <v>0</v>
          </cell>
          <cell r="AN221">
            <v>0</v>
          </cell>
          <cell r="AP221">
            <v>-66737.729999999981</v>
          </cell>
        </row>
        <row r="222">
          <cell r="A222" t="str">
            <v xml:space="preserve">336.00 0308         </v>
          </cell>
          <cell r="B222">
            <v>308</v>
          </cell>
          <cell r="C222" t="str">
            <v>ProdTrans</v>
          </cell>
          <cell r="D222" t="str">
            <v xml:space="preserve">336.00 0308         </v>
          </cell>
          <cell r="E222">
            <v>336</v>
          </cell>
          <cell r="F222" t="str">
            <v>Roads, Railroads and Bridges</v>
          </cell>
          <cell r="H222">
            <v>1261.1500000000001</v>
          </cell>
          <cell r="J222">
            <v>-1261.1500000000001</v>
          </cell>
          <cell r="L222">
            <v>0</v>
          </cell>
          <cell r="N222">
            <v>0</v>
          </cell>
          <cell r="P222">
            <v>0</v>
          </cell>
          <cell r="R222">
            <v>1261</v>
          </cell>
          <cell r="T222">
            <v>0</v>
          </cell>
          <cell r="V222">
            <v>0</v>
          </cell>
          <cell r="X222">
            <v>-1261.1500000000001</v>
          </cell>
          <cell r="AB222">
            <v>0</v>
          </cell>
          <cell r="AD222">
            <v>-0.15000000000009095</v>
          </cell>
          <cell r="AF222">
            <v>0</v>
          </cell>
          <cell r="AH222">
            <v>0</v>
          </cell>
          <cell r="AJ222">
            <v>0</v>
          </cell>
          <cell r="AN222">
            <v>0</v>
          </cell>
          <cell r="AP222">
            <v>-0.15000000000009095</v>
          </cell>
        </row>
        <row r="223">
          <cell r="A223">
            <v>0</v>
          </cell>
          <cell r="F223" t="str">
            <v>TOTAL FOUNTAIN GREEN</v>
          </cell>
          <cell r="H223">
            <v>593217.28000000003</v>
          </cell>
          <cell r="J223">
            <v>-593217.28000000003</v>
          </cell>
          <cell r="L223">
            <v>0</v>
          </cell>
          <cell r="N223">
            <v>0</v>
          </cell>
          <cell r="P223">
            <v>0</v>
          </cell>
          <cell r="R223">
            <v>435629</v>
          </cell>
          <cell r="V223">
            <v>2249</v>
          </cell>
          <cell r="X223">
            <v>-593217.28000000003</v>
          </cell>
          <cell r="AB223">
            <v>0</v>
          </cell>
          <cell r="AD223">
            <v>-155339.27999999997</v>
          </cell>
          <cell r="AH223">
            <v>0</v>
          </cell>
          <cell r="AJ223">
            <v>0</v>
          </cell>
          <cell r="AN223">
            <v>0</v>
          </cell>
          <cell r="AP223">
            <v>-155339.27999999997</v>
          </cell>
        </row>
        <row r="224">
          <cell r="A224">
            <v>0</v>
          </cell>
        </row>
        <row r="225">
          <cell r="A225">
            <v>0</v>
          </cell>
          <cell r="F225" t="str">
            <v>GRANITE</v>
          </cell>
        </row>
        <row r="226">
          <cell r="A226" t="str">
            <v xml:space="preserve">331.00 0309         </v>
          </cell>
          <cell r="B226">
            <v>309</v>
          </cell>
          <cell r="C226" t="str">
            <v>ProdTrans</v>
          </cell>
          <cell r="D226" t="str">
            <v xml:space="preserve">331.00 0309         </v>
          </cell>
          <cell r="E226">
            <v>331</v>
          </cell>
          <cell r="F226" t="str">
            <v>Structures and Improvements</v>
          </cell>
          <cell r="H226">
            <v>534780.84</v>
          </cell>
          <cell r="J226">
            <v>-1168.6200000000001</v>
          </cell>
          <cell r="L226">
            <v>533612.22</v>
          </cell>
          <cell r="N226">
            <v>-1184.5800000000002</v>
          </cell>
          <cell r="P226">
            <v>532427.64</v>
          </cell>
          <cell r="R226">
            <v>130303</v>
          </cell>
          <cell r="T226">
            <v>2.164497105249513</v>
          </cell>
          <cell r="V226">
            <v>11563</v>
          </cell>
          <cell r="X226">
            <v>-1168.6200000000001</v>
          </cell>
          <cell r="Z226">
            <v>-40</v>
          </cell>
          <cell r="AB226">
            <v>-467.44800000000004</v>
          </cell>
          <cell r="AD226">
            <v>140229.932</v>
          </cell>
          <cell r="AF226">
            <v>2.164497105249513</v>
          </cell>
          <cell r="AH226">
            <v>11537</v>
          </cell>
          <cell r="AJ226">
            <v>-1184.5800000000002</v>
          </cell>
          <cell r="AL226">
            <v>-40</v>
          </cell>
          <cell r="AN226">
            <v>-473.83200000000005</v>
          </cell>
          <cell r="AP226">
            <v>150108.52000000002</v>
          </cell>
        </row>
        <row r="227">
          <cell r="A227" t="str">
            <v xml:space="preserve">332.00 0309         </v>
          </cell>
          <cell r="B227">
            <v>309</v>
          </cell>
          <cell r="C227" t="str">
            <v>ProdTrans</v>
          </cell>
          <cell r="D227" t="str">
            <v xml:space="preserve">332.00 0309         </v>
          </cell>
          <cell r="E227">
            <v>332</v>
          </cell>
          <cell r="F227" t="str">
            <v>Reservoirs, Dams and Waterways</v>
          </cell>
          <cell r="H227">
            <v>3769782.29</v>
          </cell>
          <cell r="J227">
            <v>-5048.33</v>
          </cell>
          <cell r="L227">
            <v>3764733.96</v>
          </cell>
          <cell r="N227">
            <v>-5165.7800000000007</v>
          </cell>
          <cell r="P227">
            <v>3759568.18</v>
          </cell>
          <cell r="R227">
            <v>1289268</v>
          </cell>
          <cell r="T227">
            <v>3.29072038816782</v>
          </cell>
          <cell r="V227">
            <v>123970</v>
          </cell>
          <cell r="X227">
            <v>-5048.33</v>
          </cell>
          <cell r="Z227">
            <v>-40</v>
          </cell>
          <cell r="AB227">
            <v>-2019.3320000000001</v>
          </cell>
          <cell r="AD227">
            <v>1406170.338</v>
          </cell>
          <cell r="AF227">
            <v>3.29072038816782</v>
          </cell>
          <cell r="AH227">
            <v>123802</v>
          </cell>
          <cell r="AJ227">
            <v>-5165.7800000000007</v>
          </cell>
          <cell r="AL227">
            <v>-40</v>
          </cell>
          <cell r="AN227">
            <v>-2066.3119999999999</v>
          </cell>
          <cell r="AP227">
            <v>1522740.246</v>
          </cell>
        </row>
        <row r="228">
          <cell r="A228" t="str">
            <v xml:space="preserve">333.00 0309         </v>
          </cell>
          <cell r="B228">
            <v>309</v>
          </cell>
          <cell r="C228" t="str">
            <v>ProdTrans</v>
          </cell>
          <cell r="D228" t="str">
            <v xml:space="preserve">333.00 0309         </v>
          </cell>
          <cell r="E228">
            <v>333</v>
          </cell>
          <cell r="F228" t="str">
            <v>Waterwheels, Turbines and Generators</v>
          </cell>
          <cell r="H228">
            <v>720702.06</v>
          </cell>
          <cell r="J228">
            <v>-2666.7000000000003</v>
          </cell>
          <cell r="L228">
            <v>718035.3600000001</v>
          </cell>
          <cell r="N228">
            <v>-2788.06</v>
          </cell>
          <cell r="P228">
            <v>715247.3</v>
          </cell>
          <cell r="R228">
            <v>356684</v>
          </cell>
          <cell r="T228">
            <v>2.5991505221554254</v>
          </cell>
          <cell r="V228">
            <v>18697</v>
          </cell>
          <cell r="X228">
            <v>-2666.7000000000003</v>
          </cell>
          <cell r="Z228">
            <v>-40</v>
          </cell>
          <cell r="AB228">
            <v>-1066.68</v>
          </cell>
          <cell r="AD228">
            <v>371647.62</v>
          </cell>
          <cell r="AF228">
            <v>2.5991505221554254</v>
          </cell>
          <cell r="AH228">
            <v>18627</v>
          </cell>
          <cell r="AJ228">
            <v>-2788.06</v>
          </cell>
          <cell r="AL228">
            <v>-40</v>
          </cell>
          <cell r="AN228">
            <v>-1115.2239999999999</v>
          </cell>
          <cell r="AP228">
            <v>386371.33600000001</v>
          </cell>
        </row>
        <row r="229">
          <cell r="A229" t="str">
            <v xml:space="preserve">334.00 0309         </v>
          </cell>
          <cell r="B229">
            <v>309</v>
          </cell>
          <cell r="C229" t="str">
            <v>ProdTrans</v>
          </cell>
          <cell r="D229" t="str">
            <v xml:space="preserve">334.00 0309         </v>
          </cell>
          <cell r="E229">
            <v>334</v>
          </cell>
          <cell r="F229" t="str">
            <v>Accessory Electric Equipment</v>
          </cell>
          <cell r="H229">
            <v>210624.63</v>
          </cell>
          <cell r="J229">
            <v>-1919.35</v>
          </cell>
          <cell r="L229">
            <v>208705.28</v>
          </cell>
          <cell r="N229">
            <v>-1957.5699999999997</v>
          </cell>
          <cell r="P229">
            <v>206747.71</v>
          </cell>
          <cell r="R229">
            <v>88372</v>
          </cell>
          <cell r="T229">
            <v>2.870011370390853</v>
          </cell>
          <cell r="V229">
            <v>6017</v>
          </cell>
          <cell r="X229">
            <v>-1919.35</v>
          </cell>
          <cell r="Z229">
            <v>-20</v>
          </cell>
          <cell r="AB229">
            <v>-383.87</v>
          </cell>
          <cell r="AD229">
            <v>92085.78</v>
          </cell>
          <cell r="AF229">
            <v>2.870011370390853</v>
          </cell>
          <cell r="AH229">
            <v>5962</v>
          </cell>
          <cell r="AJ229">
            <v>-1957.5699999999997</v>
          </cell>
          <cell r="AL229">
            <v>-20</v>
          </cell>
          <cell r="AN229">
            <v>-391.51399999999995</v>
          </cell>
          <cell r="AP229">
            <v>95698.695999999996</v>
          </cell>
        </row>
        <row r="230">
          <cell r="A230" t="str">
            <v xml:space="preserve">335.00 0309         </v>
          </cell>
          <cell r="B230">
            <v>309</v>
          </cell>
          <cell r="C230" t="str">
            <v>ProdTrans</v>
          </cell>
          <cell r="D230" t="str">
            <v xml:space="preserve">335.00 0309         </v>
          </cell>
          <cell r="E230">
            <v>335</v>
          </cell>
          <cell r="F230" t="str">
            <v>Miscellaneous Power Plant Equipment</v>
          </cell>
          <cell r="H230">
            <v>1409.81</v>
          </cell>
          <cell r="J230">
            <v>-12.18</v>
          </cell>
          <cell r="L230">
            <v>1397.6299999999999</v>
          </cell>
          <cell r="N230">
            <v>-12.28</v>
          </cell>
          <cell r="P230">
            <v>1385.35</v>
          </cell>
          <cell r="R230">
            <v>832</v>
          </cell>
          <cell r="T230">
            <v>2.3201483352453667</v>
          </cell>
          <cell r="V230">
            <v>33</v>
          </cell>
          <cell r="X230">
            <v>-12.18</v>
          </cell>
          <cell r="Z230">
            <v>-10</v>
          </cell>
          <cell r="AB230">
            <v>-1.218</v>
          </cell>
          <cell r="AD230">
            <v>851.60200000000009</v>
          </cell>
          <cell r="AF230">
            <v>2.3201483352453667</v>
          </cell>
          <cell r="AH230">
            <v>32</v>
          </cell>
          <cell r="AJ230">
            <v>-12.28</v>
          </cell>
          <cell r="AL230">
            <v>-10</v>
          </cell>
          <cell r="AN230">
            <v>-1.228</v>
          </cell>
          <cell r="AP230">
            <v>870.09400000000016</v>
          </cell>
        </row>
        <row r="231">
          <cell r="A231">
            <v>0</v>
          </cell>
          <cell r="F231" t="str">
            <v>TOTAL GRANITE</v>
          </cell>
          <cell r="H231">
            <v>5237299.629999999</v>
          </cell>
          <cell r="J231">
            <v>-10815.18</v>
          </cell>
          <cell r="L231">
            <v>5226484.45</v>
          </cell>
          <cell r="N231">
            <v>-11108.27</v>
          </cell>
          <cell r="P231">
            <v>5215376.18</v>
          </cell>
          <cell r="R231">
            <v>1865459</v>
          </cell>
          <cell r="V231">
            <v>160280</v>
          </cell>
          <cell r="X231">
            <v>-10815.18</v>
          </cell>
          <cell r="AB231">
            <v>-3938.5479999999998</v>
          </cell>
          <cell r="AD231">
            <v>2010985.2720000001</v>
          </cell>
          <cell r="AH231">
            <v>159960</v>
          </cell>
          <cell r="AJ231">
            <v>-11108.27</v>
          </cell>
          <cell r="AN231">
            <v>-4048.1099999999997</v>
          </cell>
          <cell r="AP231">
            <v>2155788.892</v>
          </cell>
        </row>
        <row r="232">
          <cell r="A232">
            <v>0</v>
          </cell>
        </row>
        <row r="233">
          <cell r="A233">
            <v>0</v>
          </cell>
          <cell r="F233" t="str">
            <v>KLAMATH RIVER</v>
          </cell>
          <cell r="Z233">
            <v>0</v>
          </cell>
          <cell r="AL233">
            <v>0</v>
          </cell>
        </row>
        <row r="234">
          <cell r="A234" t="str">
            <v xml:space="preserve">330.20 0310         </v>
          </cell>
          <cell r="B234">
            <v>310</v>
          </cell>
          <cell r="C234" t="str">
            <v>ProdTrans</v>
          </cell>
          <cell r="D234" t="str">
            <v xml:space="preserve">330.20 0310         </v>
          </cell>
          <cell r="E234">
            <v>330.2</v>
          </cell>
          <cell r="F234" t="str">
            <v>Land Rights</v>
          </cell>
          <cell r="H234">
            <v>638992.96</v>
          </cell>
          <cell r="J234">
            <v>0</v>
          </cell>
          <cell r="L234">
            <v>638992.96</v>
          </cell>
          <cell r="N234">
            <v>0</v>
          </cell>
          <cell r="P234">
            <v>638992.96</v>
          </cell>
          <cell r="R234">
            <v>301660</v>
          </cell>
          <cell r="T234">
            <v>1.8115655343018586</v>
          </cell>
          <cell r="V234">
            <v>11576</v>
          </cell>
          <cell r="X234">
            <v>0</v>
          </cell>
          <cell r="Z234">
            <v>0</v>
          </cell>
          <cell r="AB234">
            <v>0</v>
          </cell>
          <cell r="AD234">
            <v>313236</v>
          </cell>
          <cell r="AF234">
            <v>1.8115655343018586</v>
          </cell>
          <cell r="AH234">
            <v>11576</v>
          </cell>
          <cell r="AJ234">
            <v>0</v>
          </cell>
          <cell r="AL234">
            <v>0</v>
          </cell>
          <cell r="AN234">
            <v>0</v>
          </cell>
          <cell r="AP234">
            <v>324812</v>
          </cell>
        </row>
        <row r="235">
          <cell r="A235" t="str">
            <v xml:space="preserve">330.40 0310         </v>
          </cell>
          <cell r="B235">
            <v>310</v>
          </cell>
          <cell r="C235" t="str">
            <v>ProdTrans</v>
          </cell>
          <cell r="D235" t="str">
            <v xml:space="preserve">330.40 0310         </v>
          </cell>
          <cell r="E235">
            <v>330.4</v>
          </cell>
          <cell r="F235" t="str">
            <v>Flood Rights</v>
          </cell>
          <cell r="H235">
            <v>252509.75</v>
          </cell>
          <cell r="J235">
            <v>0</v>
          </cell>
          <cell r="L235">
            <v>252509.75</v>
          </cell>
          <cell r="N235">
            <v>0</v>
          </cell>
          <cell r="P235">
            <v>252509.75</v>
          </cell>
          <cell r="R235">
            <v>152481</v>
          </cell>
          <cell r="T235">
            <v>1.3507192187395232</v>
          </cell>
          <cell r="V235">
            <v>3411</v>
          </cell>
          <cell r="X235">
            <v>0</v>
          </cell>
          <cell r="Z235">
            <v>0</v>
          </cell>
          <cell r="AB235">
            <v>0</v>
          </cell>
          <cell r="AD235">
            <v>155892</v>
          </cell>
          <cell r="AF235">
            <v>1.3507192187395232</v>
          </cell>
          <cell r="AH235">
            <v>3411</v>
          </cell>
          <cell r="AJ235">
            <v>0</v>
          </cell>
          <cell r="AL235">
            <v>0</v>
          </cell>
          <cell r="AN235">
            <v>0</v>
          </cell>
          <cell r="AP235">
            <v>159303</v>
          </cell>
        </row>
        <row r="236">
          <cell r="A236" t="str">
            <v xml:space="preserve">331.00 0310         </v>
          </cell>
          <cell r="B236">
            <v>310</v>
          </cell>
          <cell r="C236" t="str">
            <v>ProdTrans</v>
          </cell>
          <cell r="D236" t="str">
            <v xml:space="preserve">331.00 0310         </v>
          </cell>
          <cell r="E236">
            <v>331</v>
          </cell>
          <cell r="F236" t="str">
            <v>Structures and Improvements</v>
          </cell>
          <cell r="H236">
            <v>902611.29</v>
          </cell>
          <cell r="J236">
            <v>-2434.4500000000003</v>
          </cell>
          <cell r="L236">
            <v>900176.84000000008</v>
          </cell>
          <cell r="N236">
            <v>-2468.6</v>
          </cell>
          <cell r="P236">
            <v>897708.24000000011</v>
          </cell>
          <cell r="R236">
            <v>394187</v>
          </cell>
          <cell r="T236">
            <v>1.6240967096476795</v>
          </cell>
          <cell r="V236">
            <v>14640</v>
          </cell>
          <cell r="X236">
            <v>-2434.4500000000003</v>
          </cell>
          <cell r="Z236">
            <v>-40</v>
          </cell>
          <cell r="AB236">
            <v>-973.7800000000002</v>
          </cell>
          <cell r="AD236">
            <v>405418.76999999996</v>
          </cell>
          <cell r="AF236">
            <v>1.6240967096476795</v>
          </cell>
          <cell r="AH236">
            <v>14600</v>
          </cell>
          <cell r="AJ236">
            <v>-2468.6</v>
          </cell>
          <cell r="AL236">
            <v>-40</v>
          </cell>
          <cell r="AN236">
            <v>-987.44</v>
          </cell>
          <cell r="AP236">
            <v>416562.73</v>
          </cell>
        </row>
        <row r="237">
          <cell r="A237" t="str">
            <v xml:space="preserve">332.00 0310         </v>
          </cell>
          <cell r="B237">
            <v>310</v>
          </cell>
          <cell r="C237" t="str">
            <v>ProdTrans</v>
          </cell>
          <cell r="D237" t="str">
            <v xml:space="preserve">332.00 0310         </v>
          </cell>
          <cell r="E237">
            <v>332</v>
          </cell>
          <cell r="F237" t="str">
            <v>Reservoirs, Dams and Waterways</v>
          </cell>
          <cell r="H237">
            <v>11773874.4</v>
          </cell>
          <cell r="J237">
            <v>-28665.649999999998</v>
          </cell>
          <cell r="L237">
            <v>11745208.75</v>
          </cell>
          <cell r="N237">
            <v>-29287.499999999996</v>
          </cell>
          <cell r="P237">
            <v>11715921.25</v>
          </cell>
          <cell r="R237">
            <v>6851048</v>
          </cell>
          <cell r="T237">
            <v>1.5260961681651486</v>
          </cell>
          <cell r="V237">
            <v>179462</v>
          </cell>
          <cell r="X237">
            <v>-28665.649999999998</v>
          </cell>
          <cell r="Z237">
            <v>-40</v>
          </cell>
          <cell r="AB237">
            <v>-11466.26</v>
          </cell>
          <cell r="AD237">
            <v>6990378.0899999999</v>
          </cell>
          <cell r="AF237">
            <v>1.5260961681651486</v>
          </cell>
          <cell r="AH237">
            <v>179020</v>
          </cell>
          <cell r="AJ237">
            <v>-29287.499999999996</v>
          </cell>
          <cell r="AL237">
            <v>-40</v>
          </cell>
          <cell r="AN237">
            <v>-11714.999999999998</v>
          </cell>
          <cell r="AP237">
            <v>7128395.5899999999</v>
          </cell>
        </row>
        <row r="238">
          <cell r="A238" t="str">
            <v xml:space="preserve">333.00 0310         </v>
          </cell>
          <cell r="B238">
            <v>310</v>
          </cell>
          <cell r="C238" t="str">
            <v>ProdTrans</v>
          </cell>
          <cell r="D238" t="str">
            <v xml:space="preserve">333.00 0310         </v>
          </cell>
          <cell r="E238">
            <v>333</v>
          </cell>
          <cell r="F238" t="str">
            <v>Waterwheels, Turbines and Generators</v>
          </cell>
          <cell r="H238">
            <v>284202.95</v>
          </cell>
          <cell r="J238">
            <v>-3496.5899999999997</v>
          </cell>
          <cell r="L238">
            <v>280706.36</v>
          </cell>
          <cell r="N238">
            <v>-3481.72</v>
          </cell>
          <cell r="P238">
            <v>277224.64</v>
          </cell>
          <cell r="R238">
            <v>175105</v>
          </cell>
          <cell r="T238">
            <v>2.0138392488502475</v>
          </cell>
          <cell r="V238">
            <v>5688</v>
          </cell>
          <cell r="X238">
            <v>-3496.5899999999997</v>
          </cell>
          <cell r="Z238">
            <v>-40</v>
          </cell>
          <cell r="AB238">
            <v>-1398.6359999999997</v>
          </cell>
          <cell r="AD238">
            <v>175897.774</v>
          </cell>
          <cell r="AF238">
            <v>2.0138392488502475</v>
          </cell>
          <cell r="AH238">
            <v>5618</v>
          </cell>
          <cell r="AJ238">
            <v>-3481.72</v>
          </cell>
          <cell r="AL238">
            <v>-40</v>
          </cell>
          <cell r="AN238">
            <v>-1392.6879999999999</v>
          </cell>
          <cell r="AP238">
            <v>176641.36600000001</v>
          </cell>
        </row>
        <row r="239">
          <cell r="A239" t="str">
            <v xml:space="preserve">334.00 0310         </v>
          </cell>
          <cell r="B239">
            <v>310</v>
          </cell>
          <cell r="C239" t="str">
            <v>ProdTrans</v>
          </cell>
          <cell r="D239" t="str">
            <v xml:space="preserve">334.00 0310         </v>
          </cell>
          <cell r="E239">
            <v>334</v>
          </cell>
          <cell r="F239" t="str">
            <v>Accessory Electric Equipment</v>
          </cell>
          <cell r="H239">
            <v>850584.91</v>
          </cell>
          <cell r="J239">
            <v>-6897.67</v>
          </cell>
          <cell r="L239">
            <v>843687.24</v>
          </cell>
          <cell r="N239">
            <v>-7073.21</v>
          </cell>
          <cell r="P239">
            <v>836614.03</v>
          </cell>
          <cell r="R239">
            <v>349150</v>
          </cell>
          <cell r="T239">
            <v>2.3552261041477278</v>
          </cell>
          <cell r="V239">
            <v>19952</v>
          </cell>
          <cell r="X239">
            <v>-6897.67</v>
          </cell>
          <cell r="Z239">
            <v>-20</v>
          </cell>
          <cell r="AB239">
            <v>-1379.5339999999999</v>
          </cell>
          <cell r="AD239">
            <v>360824.79600000003</v>
          </cell>
          <cell r="AF239">
            <v>2.3552261041477278</v>
          </cell>
          <cell r="AH239">
            <v>19787</v>
          </cell>
          <cell r="AJ239">
            <v>-7073.21</v>
          </cell>
          <cell r="AL239">
            <v>-20</v>
          </cell>
          <cell r="AN239">
            <v>-1414.6420000000001</v>
          </cell>
          <cell r="AP239">
            <v>372123.94400000002</v>
          </cell>
        </row>
        <row r="240">
          <cell r="A240" t="str">
            <v xml:space="preserve">335.00 0310         </v>
          </cell>
          <cell r="B240">
            <v>310</v>
          </cell>
          <cell r="C240" t="str">
            <v>ProdTrans</v>
          </cell>
          <cell r="D240" t="str">
            <v xml:space="preserve">335.00 0310         </v>
          </cell>
          <cell r="E240">
            <v>335</v>
          </cell>
          <cell r="F240" t="str">
            <v>Miscellaneous Power Plant Equipment</v>
          </cell>
          <cell r="H240">
            <v>61787.58</v>
          </cell>
          <cell r="J240">
            <v>-647.87</v>
          </cell>
          <cell r="L240">
            <v>61139.71</v>
          </cell>
          <cell r="N240">
            <v>-651.02</v>
          </cell>
          <cell r="P240">
            <v>60488.69</v>
          </cell>
          <cell r="R240">
            <v>32488</v>
          </cell>
          <cell r="T240">
            <v>1.4512088393941012</v>
          </cell>
          <cell r="V240">
            <v>892</v>
          </cell>
          <cell r="X240">
            <v>-647.87</v>
          </cell>
          <cell r="Z240">
            <v>-10</v>
          </cell>
          <cell r="AB240">
            <v>-64.786999999999992</v>
          </cell>
          <cell r="AD240">
            <v>32667.343000000001</v>
          </cell>
          <cell r="AF240">
            <v>1.4512088393941012</v>
          </cell>
          <cell r="AH240">
            <v>883</v>
          </cell>
          <cell r="AJ240">
            <v>-651.02</v>
          </cell>
          <cell r="AL240">
            <v>-10</v>
          </cell>
          <cell r="AN240">
            <v>-65.102000000000004</v>
          </cell>
          <cell r="AP240">
            <v>32834.221000000005</v>
          </cell>
        </row>
        <row r="241">
          <cell r="A241" t="str">
            <v xml:space="preserve">336.00 0310         </v>
          </cell>
          <cell r="B241">
            <v>310</v>
          </cell>
          <cell r="C241" t="str">
            <v>ProdTrans</v>
          </cell>
          <cell r="D241" t="str">
            <v xml:space="preserve">336.00 0310         </v>
          </cell>
          <cell r="E241">
            <v>336</v>
          </cell>
          <cell r="F241" t="str">
            <v>Roads, Railroads and Bridges</v>
          </cell>
          <cell r="H241">
            <v>241074.81</v>
          </cell>
          <cell r="J241">
            <v>-615.86</v>
          </cell>
          <cell r="L241">
            <v>240458.95</v>
          </cell>
          <cell r="N241">
            <v>-624.79000000000008</v>
          </cell>
          <cell r="P241">
            <v>239834.16</v>
          </cell>
          <cell r="R241">
            <v>112137</v>
          </cell>
          <cell r="T241">
            <v>1.757372347736557</v>
          </cell>
          <cell r="V241">
            <v>4231</v>
          </cell>
          <cell r="X241">
            <v>-615.86</v>
          </cell>
          <cell r="Z241">
            <v>-40</v>
          </cell>
          <cell r="AB241">
            <v>-246.34400000000002</v>
          </cell>
          <cell r="AD241">
            <v>115505.796</v>
          </cell>
          <cell r="AF241">
            <v>1.757372347736557</v>
          </cell>
          <cell r="AH241">
            <v>4220</v>
          </cell>
          <cell r="AJ241">
            <v>-624.79000000000008</v>
          </cell>
          <cell r="AL241">
            <v>-40</v>
          </cell>
          <cell r="AN241">
            <v>-249.91600000000003</v>
          </cell>
          <cell r="AP241">
            <v>118851.09000000001</v>
          </cell>
        </row>
        <row r="242">
          <cell r="A242">
            <v>0</v>
          </cell>
          <cell r="F242" t="str">
            <v>TOTAL KLAMATH RIVER</v>
          </cell>
          <cell r="H242">
            <v>15005638.65</v>
          </cell>
          <cell r="J242">
            <v>-42758.09</v>
          </cell>
          <cell r="L242">
            <v>14962880.560000001</v>
          </cell>
          <cell r="N242">
            <v>-43586.839999999989</v>
          </cell>
          <cell r="P242">
            <v>14919293.719999999</v>
          </cell>
          <cell r="R242">
            <v>8368256</v>
          </cell>
          <cell r="V242">
            <v>239852</v>
          </cell>
          <cell r="X242">
            <v>-42758.09</v>
          </cell>
          <cell r="AB242">
            <v>-15529.341</v>
          </cell>
          <cell r="AD242">
            <v>8549820.5690000001</v>
          </cell>
          <cell r="AH242">
            <v>239115</v>
          </cell>
          <cell r="AJ242">
            <v>-43586.839999999989</v>
          </cell>
          <cell r="AN242">
            <v>-15824.787999999999</v>
          </cell>
          <cell r="AP242">
            <v>8729523.9410000015</v>
          </cell>
        </row>
        <row r="243">
          <cell r="A243">
            <v>0</v>
          </cell>
        </row>
        <row r="244">
          <cell r="A244">
            <v>0</v>
          </cell>
          <cell r="F244" t="str">
            <v>KLAMATH RIVER - ACCELERATED</v>
          </cell>
        </row>
        <row r="245">
          <cell r="A245" t="str">
            <v xml:space="preserve">330.20 0311         </v>
          </cell>
          <cell r="B245">
            <v>311</v>
          </cell>
          <cell r="C245" t="str">
            <v>ProdTrans</v>
          </cell>
          <cell r="D245" t="str">
            <v xml:space="preserve">330.20 0311         </v>
          </cell>
          <cell r="E245">
            <v>330.2</v>
          </cell>
          <cell r="F245" t="str">
            <v>Land Rights</v>
          </cell>
          <cell r="H245">
            <v>40941.300000000003</v>
          </cell>
          <cell r="J245">
            <v>0</v>
          </cell>
          <cell r="L245">
            <v>40941.300000000003</v>
          </cell>
          <cell r="N245">
            <v>0</v>
          </cell>
          <cell r="P245">
            <v>40941.300000000003</v>
          </cell>
          <cell r="R245">
            <v>22851</v>
          </cell>
          <cell r="T245">
            <v>5.45</v>
          </cell>
          <cell r="V245">
            <v>2231</v>
          </cell>
          <cell r="X245">
            <v>0</v>
          </cell>
          <cell r="Z245">
            <v>0</v>
          </cell>
          <cell r="AB245">
            <v>0</v>
          </cell>
          <cell r="AD245">
            <v>25082</v>
          </cell>
          <cell r="AF245">
            <v>5.45</v>
          </cell>
          <cell r="AH245">
            <v>2231</v>
          </cell>
          <cell r="AJ245">
            <v>0</v>
          </cell>
          <cell r="AL245">
            <v>0</v>
          </cell>
          <cell r="AN245">
            <v>0</v>
          </cell>
          <cell r="AP245">
            <v>27313</v>
          </cell>
        </row>
        <row r="246">
          <cell r="A246" t="str">
            <v xml:space="preserve">330.40 0311         </v>
          </cell>
          <cell r="B246">
            <v>311</v>
          </cell>
          <cell r="C246" t="str">
            <v>ProdTrans</v>
          </cell>
          <cell r="D246" t="str">
            <v xml:space="preserve">330.40 0311         </v>
          </cell>
          <cell r="E246">
            <v>330.4</v>
          </cell>
          <cell r="F246" t="str">
            <v>Flood Rights</v>
          </cell>
          <cell r="H246">
            <v>1029.5</v>
          </cell>
          <cell r="J246">
            <v>0</v>
          </cell>
          <cell r="L246">
            <v>1029.5</v>
          </cell>
          <cell r="N246">
            <v>0</v>
          </cell>
          <cell r="P246">
            <v>1029.5</v>
          </cell>
          <cell r="R246">
            <v>575</v>
          </cell>
          <cell r="T246">
            <v>5.44</v>
          </cell>
          <cell r="V246">
            <v>56</v>
          </cell>
          <cell r="X246">
            <v>0</v>
          </cell>
          <cell r="Z246">
            <v>0</v>
          </cell>
          <cell r="AB246">
            <v>0</v>
          </cell>
          <cell r="AD246">
            <v>631</v>
          </cell>
          <cell r="AF246">
            <v>5.44</v>
          </cell>
          <cell r="AH246">
            <v>56</v>
          </cell>
          <cell r="AJ246">
            <v>0</v>
          </cell>
          <cell r="AL246">
            <v>0</v>
          </cell>
          <cell r="AN246">
            <v>0</v>
          </cell>
          <cell r="AP246">
            <v>687</v>
          </cell>
        </row>
        <row r="247">
          <cell r="A247" t="str">
            <v xml:space="preserve">331.00 0311         </v>
          </cell>
          <cell r="B247">
            <v>311</v>
          </cell>
          <cell r="C247" t="str">
            <v>ProdTrans</v>
          </cell>
          <cell r="D247" t="str">
            <v xml:space="preserve">331.00 0311         </v>
          </cell>
          <cell r="E247">
            <v>331</v>
          </cell>
          <cell r="F247" t="str">
            <v>Structures and Improvements</v>
          </cell>
          <cell r="H247">
            <v>13625273.83</v>
          </cell>
          <cell r="J247">
            <v>0</v>
          </cell>
          <cell r="L247">
            <v>13625273.83</v>
          </cell>
          <cell r="N247">
            <v>0</v>
          </cell>
          <cell r="P247">
            <v>13625273.83</v>
          </cell>
          <cell r="R247">
            <v>4600664</v>
          </cell>
          <cell r="T247">
            <v>8.2799999999999994</v>
          </cell>
          <cell r="V247">
            <v>1128173</v>
          </cell>
          <cell r="X247">
            <v>0</v>
          </cell>
          <cell r="Z247">
            <v>-40</v>
          </cell>
          <cell r="AB247">
            <v>0</v>
          </cell>
          <cell r="AD247">
            <v>5728837</v>
          </cell>
          <cell r="AF247">
            <v>8.2799999999999994</v>
          </cell>
          <cell r="AH247">
            <v>1128173</v>
          </cell>
          <cell r="AJ247">
            <v>0</v>
          </cell>
          <cell r="AL247">
            <v>-40</v>
          </cell>
          <cell r="AN247">
            <v>0</v>
          </cell>
          <cell r="AP247">
            <v>6857010</v>
          </cell>
        </row>
        <row r="248">
          <cell r="A248" t="str">
            <v xml:space="preserve">332.00 0311         </v>
          </cell>
          <cell r="B248">
            <v>311</v>
          </cell>
          <cell r="C248" t="str">
            <v>ProdTrans</v>
          </cell>
          <cell r="D248" t="str">
            <v xml:space="preserve">332.00 0311         </v>
          </cell>
          <cell r="E248">
            <v>332</v>
          </cell>
          <cell r="F248" t="str">
            <v>Reservoirs, Dams and Waterways</v>
          </cell>
          <cell r="H248">
            <v>33571693.159999996</v>
          </cell>
          <cell r="J248">
            <v>0</v>
          </cell>
          <cell r="L248">
            <v>33571693.159999996</v>
          </cell>
          <cell r="N248">
            <v>0</v>
          </cell>
          <cell r="P248">
            <v>33571693.159999996</v>
          </cell>
          <cell r="R248">
            <v>14772572</v>
          </cell>
          <cell r="T248">
            <v>7</v>
          </cell>
          <cell r="V248">
            <v>2350019</v>
          </cell>
          <cell r="X248">
            <v>0</v>
          </cell>
          <cell r="Z248">
            <v>-40</v>
          </cell>
          <cell r="AB248">
            <v>0</v>
          </cell>
          <cell r="AD248">
            <v>17122591</v>
          </cell>
          <cell r="AF248">
            <v>7</v>
          </cell>
          <cell r="AH248">
            <v>2350019</v>
          </cell>
          <cell r="AJ248">
            <v>0</v>
          </cell>
          <cell r="AL248">
            <v>-40</v>
          </cell>
          <cell r="AN248">
            <v>0</v>
          </cell>
          <cell r="AP248">
            <v>19472610</v>
          </cell>
        </row>
        <row r="249">
          <cell r="A249" t="str">
            <v xml:space="preserve">333.00 0311         </v>
          </cell>
          <cell r="B249">
            <v>311</v>
          </cell>
          <cell r="C249" t="str">
            <v>ProdTrans</v>
          </cell>
          <cell r="D249" t="str">
            <v xml:space="preserve">333.00 0311         </v>
          </cell>
          <cell r="E249">
            <v>333</v>
          </cell>
          <cell r="F249" t="str">
            <v>Waterwheels, Turbines and Generators</v>
          </cell>
          <cell r="H249">
            <v>17770236.870000001</v>
          </cell>
          <cell r="J249">
            <v>0</v>
          </cell>
          <cell r="L249">
            <v>17770236.870000001</v>
          </cell>
          <cell r="N249">
            <v>0</v>
          </cell>
          <cell r="P249">
            <v>17770236.870000001</v>
          </cell>
          <cell r="R249">
            <v>6645186</v>
          </cell>
          <cell r="T249">
            <v>7.83</v>
          </cell>
          <cell r="V249">
            <v>1391410</v>
          </cell>
          <cell r="X249">
            <v>0</v>
          </cell>
          <cell r="Z249">
            <v>-40</v>
          </cell>
          <cell r="AB249">
            <v>0</v>
          </cell>
          <cell r="AD249">
            <v>8036596</v>
          </cell>
          <cell r="AF249">
            <v>7.83</v>
          </cell>
          <cell r="AH249">
            <v>1391410</v>
          </cell>
          <cell r="AJ249">
            <v>0</v>
          </cell>
          <cell r="AL249">
            <v>-40</v>
          </cell>
          <cell r="AN249">
            <v>0</v>
          </cell>
          <cell r="AP249">
            <v>9428006</v>
          </cell>
        </row>
        <row r="250">
          <cell r="A250" t="str">
            <v xml:space="preserve">334.00 0311         </v>
          </cell>
          <cell r="B250">
            <v>311</v>
          </cell>
          <cell r="C250" t="str">
            <v>ProdTrans</v>
          </cell>
          <cell r="D250" t="str">
            <v xml:space="preserve">334.00 0311         </v>
          </cell>
          <cell r="E250">
            <v>334</v>
          </cell>
          <cell r="F250" t="str">
            <v>Accessory Electric Equipment</v>
          </cell>
          <cell r="H250">
            <v>15513216.33</v>
          </cell>
          <cell r="J250">
            <v>0</v>
          </cell>
          <cell r="L250">
            <v>15513216.33</v>
          </cell>
          <cell r="N250">
            <v>0</v>
          </cell>
          <cell r="P250">
            <v>15513216.33</v>
          </cell>
          <cell r="R250">
            <v>4197579</v>
          </cell>
          <cell r="T250">
            <v>9.1199999999999992</v>
          </cell>
          <cell r="V250">
            <v>1414805</v>
          </cell>
          <cell r="X250">
            <v>0</v>
          </cell>
          <cell r="Z250">
            <v>-20</v>
          </cell>
          <cell r="AB250">
            <v>0</v>
          </cell>
          <cell r="AD250">
            <v>5612384</v>
          </cell>
          <cell r="AF250">
            <v>9.1199999999999992</v>
          </cell>
          <cell r="AH250">
            <v>1414805</v>
          </cell>
          <cell r="AJ250">
            <v>0</v>
          </cell>
          <cell r="AL250">
            <v>-20</v>
          </cell>
          <cell r="AN250">
            <v>0</v>
          </cell>
          <cell r="AP250">
            <v>7027189</v>
          </cell>
        </row>
        <row r="251">
          <cell r="A251" t="str">
            <v xml:space="preserve">335.00 0311         </v>
          </cell>
          <cell r="B251">
            <v>311</v>
          </cell>
          <cell r="C251" t="str">
            <v>ProdTrans</v>
          </cell>
          <cell r="D251" t="str">
            <v xml:space="preserve">335.00 0311         </v>
          </cell>
          <cell r="E251">
            <v>335</v>
          </cell>
          <cell r="F251" t="str">
            <v>Miscellaneous Power Plant Equipment</v>
          </cell>
          <cell r="H251">
            <v>169253.74</v>
          </cell>
          <cell r="J251">
            <v>0</v>
          </cell>
          <cell r="L251">
            <v>169253.74</v>
          </cell>
          <cell r="N251">
            <v>0</v>
          </cell>
          <cell r="P251">
            <v>169253.74</v>
          </cell>
          <cell r="R251">
            <v>84767</v>
          </cell>
          <cell r="T251">
            <v>6.24</v>
          </cell>
          <cell r="V251">
            <v>10561</v>
          </cell>
          <cell r="X251">
            <v>0</v>
          </cell>
          <cell r="Z251">
            <v>-10</v>
          </cell>
          <cell r="AB251">
            <v>0</v>
          </cell>
          <cell r="AD251">
            <v>95328</v>
          </cell>
          <cell r="AF251">
            <v>6.24</v>
          </cell>
          <cell r="AH251">
            <v>10561</v>
          </cell>
          <cell r="AJ251">
            <v>0</v>
          </cell>
          <cell r="AL251">
            <v>-10</v>
          </cell>
          <cell r="AN251">
            <v>0</v>
          </cell>
          <cell r="AP251">
            <v>105889</v>
          </cell>
        </row>
        <row r="252">
          <cell r="A252" t="str">
            <v xml:space="preserve">336.00 0311         </v>
          </cell>
          <cell r="B252">
            <v>311</v>
          </cell>
          <cell r="C252" t="str">
            <v>ProdTrans</v>
          </cell>
          <cell r="D252" t="str">
            <v xml:space="preserve">336.00 0311         </v>
          </cell>
          <cell r="E252">
            <v>336</v>
          </cell>
          <cell r="F252" t="str">
            <v>Roads, Railroads and Bridges</v>
          </cell>
          <cell r="H252">
            <v>2547856.13</v>
          </cell>
          <cell r="J252">
            <v>0</v>
          </cell>
          <cell r="L252">
            <v>2547856.13</v>
          </cell>
          <cell r="N252">
            <v>0</v>
          </cell>
          <cell r="P252">
            <v>2547856.13</v>
          </cell>
          <cell r="R252">
            <v>1023786</v>
          </cell>
          <cell r="T252">
            <v>7.48</v>
          </cell>
          <cell r="V252">
            <v>190580</v>
          </cell>
          <cell r="X252">
            <v>0</v>
          </cell>
          <cell r="Z252">
            <v>-40</v>
          </cell>
          <cell r="AB252">
            <v>0</v>
          </cell>
          <cell r="AD252">
            <v>1214366</v>
          </cell>
          <cell r="AF252">
            <v>7.48</v>
          </cell>
          <cell r="AH252">
            <v>190580</v>
          </cell>
          <cell r="AJ252">
            <v>0</v>
          </cell>
          <cell r="AL252">
            <v>-40</v>
          </cell>
          <cell r="AN252">
            <v>0</v>
          </cell>
          <cell r="AP252">
            <v>1404946</v>
          </cell>
        </row>
        <row r="253">
          <cell r="A253">
            <v>0</v>
          </cell>
          <cell r="F253" t="str">
            <v>TOTAL KLAMATH RIVER ACCELERATED</v>
          </cell>
          <cell r="H253">
            <v>83239500.859999985</v>
          </cell>
          <cell r="J253">
            <v>0</v>
          </cell>
          <cell r="L253">
            <v>83239500.859999985</v>
          </cell>
          <cell r="N253">
            <v>0</v>
          </cell>
          <cell r="P253">
            <v>83239500.859999985</v>
          </cell>
          <cell r="R253">
            <v>31347980</v>
          </cell>
          <cell r="V253">
            <v>6487835</v>
          </cell>
          <cell r="X253">
            <v>0</v>
          </cell>
          <cell r="AB253">
            <v>0</v>
          </cell>
          <cell r="AD253">
            <v>37835815</v>
          </cell>
          <cell r="AH253">
            <v>6487835</v>
          </cell>
          <cell r="AJ253">
            <v>0</v>
          </cell>
          <cell r="AN253">
            <v>0</v>
          </cell>
          <cell r="AP253">
            <v>44323650</v>
          </cell>
        </row>
        <row r="254">
          <cell r="A254">
            <v>0</v>
          </cell>
        </row>
        <row r="255">
          <cell r="A255">
            <v>0</v>
          </cell>
          <cell r="F255" t="str">
            <v>LAST CHANCE</v>
          </cell>
        </row>
        <row r="256">
          <cell r="A256" t="str">
            <v xml:space="preserve">331.00 0312         </v>
          </cell>
          <cell r="B256">
            <v>312</v>
          </cell>
          <cell r="C256" t="str">
            <v>ProdTrans</v>
          </cell>
          <cell r="D256" t="str">
            <v xml:space="preserve">331.00 0312         </v>
          </cell>
          <cell r="E256">
            <v>331</v>
          </cell>
          <cell r="F256" t="str">
            <v>Structures and Improvements</v>
          </cell>
          <cell r="H256">
            <v>448394.01</v>
          </cell>
          <cell r="J256">
            <v>-1006.52</v>
          </cell>
          <cell r="L256">
            <v>447387.49</v>
          </cell>
          <cell r="N256">
            <v>-1020.6200000000001</v>
          </cell>
          <cell r="P256">
            <v>446366.87</v>
          </cell>
          <cell r="R256">
            <v>244819</v>
          </cell>
          <cell r="T256">
            <v>2.9793977598763832</v>
          </cell>
          <cell r="V256">
            <v>13344</v>
          </cell>
          <cell r="X256">
            <v>-1006.52</v>
          </cell>
          <cell r="Z256">
            <v>-40</v>
          </cell>
          <cell r="AB256">
            <v>-402.608</v>
          </cell>
          <cell r="AD256">
            <v>256753.872</v>
          </cell>
          <cell r="AF256">
            <v>2.9793977598763832</v>
          </cell>
          <cell r="AH256">
            <v>13314</v>
          </cell>
          <cell r="AJ256">
            <v>-1020.6200000000001</v>
          </cell>
          <cell r="AL256">
            <v>-40</v>
          </cell>
          <cell r="AN256">
            <v>-408.24800000000005</v>
          </cell>
          <cell r="AP256">
            <v>268639.00399999996</v>
          </cell>
        </row>
        <row r="257">
          <cell r="A257" t="str">
            <v xml:space="preserve">332.00 0312         </v>
          </cell>
          <cell r="B257">
            <v>312</v>
          </cell>
          <cell r="C257" t="str">
            <v>ProdTrans</v>
          </cell>
          <cell r="D257" t="str">
            <v xml:space="preserve">332.00 0312         </v>
          </cell>
          <cell r="E257">
            <v>332</v>
          </cell>
          <cell r="F257" t="str">
            <v>Reservoirs, Dams and Waterways</v>
          </cell>
          <cell r="H257">
            <v>959002.13</v>
          </cell>
          <cell r="J257">
            <v>-1369.63</v>
          </cell>
          <cell r="L257">
            <v>957632.5</v>
          </cell>
          <cell r="N257">
            <v>-1403.1</v>
          </cell>
          <cell r="P257">
            <v>956229.4</v>
          </cell>
          <cell r="R257">
            <v>454436</v>
          </cell>
          <cell r="T257">
            <v>2.9881890259291586</v>
          </cell>
          <cell r="V257">
            <v>28636</v>
          </cell>
          <cell r="X257">
            <v>-1369.63</v>
          </cell>
          <cell r="Z257">
            <v>-40</v>
          </cell>
          <cell r="AB257">
            <v>-547.85200000000009</v>
          </cell>
          <cell r="AD257">
            <v>481154.51799999998</v>
          </cell>
          <cell r="AF257">
            <v>2.9881890259291586</v>
          </cell>
          <cell r="AH257">
            <v>28595</v>
          </cell>
          <cell r="AJ257">
            <v>-1403.1</v>
          </cell>
          <cell r="AL257">
            <v>-40</v>
          </cell>
          <cell r="AN257">
            <v>-561.24</v>
          </cell>
          <cell r="AP257">
            <v>507785.17800000001</v>
          </cell>
        </row>
        <row r="258">
          <cell r="A258" t="str">
            <v xml:space="preserve">333.00 0312         </v>
          </cell>
          <cell r="B258">
            <v>312</v>
          </cell>
          <cell r="C258" t="str">
            <v>ProdTrans</v>
          </cell>
          <cell r="D258" t="str">
            <v xml:space="preserve">333.00 0312         </v>
          </cell>
          <cell r="E258">
            <v>333</v>
          </cell>
          <cell r="F258" t="str">
            <v>Waterwheels, Turbines and Generators</v>
          </cell>
          <cell r="H258">
            <v>1068019.67</v>
          </cell>
          <cell r="J258">
            <v>-3901.5499999999997</v>
          </cell>
          <cell r="L258">
            <v>1064118.1199999999</v>
          </cell>
          <cell r="N258">
            <v>-4083.14</v>
          </cell>
          <cell r="P258">
            <v>1060034.98</v>
          </cell>
          <cell r="R258">
            <v>612312</v>
          </cell>
          <cell r="T258">
            <v>3.0447646606703005</v>
          </cell>
          <cell r="V258">
            <v>32459</v>
          </cell>
          <cell r="X258">
            <v>-3901.5499999999997</v>
          </cell>
          <cell r="Z258">
            <v>-40</v>
          </cell>
          <cell r="AB258">
            <v>-1560.62</v>
          </cell>
          <cell r="AD258">
            <v>639308.82999999996</v>
          </cell>
          <cell r="AF258">
            <v>3.0447646606703005</v>
          </cell>
          <cell r="AH258">
            <v>32338</v>
          </cell>
          <cell r="AJ258">
            <v>-4083.14</v>
          </cell>
          <cell r="AL258">
            <v>-40</v>
          </cell>
          <cell r="AN258">
            <v>-1633.2560000000001</v>
          </cell>
          <cell r="AP258">
            <v>665930.43399999989</v>
          </cell>
        </row>
        <row r="259">
          <cell r="A259" t="str">
            <v xml:space="preserve">334.00 0312         </v>
          </cell>
          <cell r="B259">
            <v>312</v>
          </cell>
          <cell r="C259" t="str">
            <v>ProdTrans</v>
          </cell>
          <cell r="D259" t="str">
            <v xml:space="preserve">334.00 0312         </v>
          </cell>
          <cell r="E259">
            <v>334</v>
          </cell>
          <cell r="F259" t="str">
            <v>Accessory Electric Equipment</v>
          </cell>
          <cell r="H259">
            <v>261833.29</v>
          </cell>
          <cell r="J259">
            <v>-1972.3500000000001</v>
          </cell>
          <cell r="L259">
            <v>259860.94</v>
          </cell>
          <cell r="N259">
            <v>-2037.39</v>
          </cell>
          <cell r="P259">
            <v>257823.55</v>
          </cell>
          <cell r="R259">
            <v>99338</v>
          </cell>
          <cell r="T259">
            <v>3.9217952792071049</v>
          </cell>
          <cell r="V259">
            <v>10230</v>
          </cell>
          <cell r="X259">
            <v>-1972.3500000000001</v>
          </cell>
          <cell r="Z259">
            <v>-20</v>
          </cell>
          <cell r="AB259">
            <v>-394.47</v>
          </cell>
          <cell r="AD259">
            <v>107201.18</v>
          </cell>
          <cell r="AF259">
            <v>3.9217952792071049</v>
          </cell>
          <cell r="AH259">
            <v>10151</v>
          </cell>
          <cell r="AJ259">
            <v>-2037.39</v>
          </cell>
          <cell r="AL259">
            <v>-20</v>
          </cell>
          <cell r="AN259">
            <v>-407.47800000000001</v>
          </cell>
          <cell r="AP259">
            <v>114907.31199999999</v>
          </cell>
        </row>
        <row r="260">
          <cell r="A260" t="str">
            <v xml:space="preserve">336.00 0312         </v>
          </cell>
          <cell r="B260">
            <v>312</v>
          </cell>
          <cell r="C260" t="str">
            <v>ProdTrans</v>
          </cell>
          <cell r="D260" t="str">
            <v xml:space="preserve">336.00 0312         </v>
          </cell>
          <cell r="E260">
            <v>336</v>
          </cell>
          <cell r="F260" t="str">
            <v>Roads, Railroads and Bridges</v>
          </cell>
          <cell r="H260">
            <v>65286.71</v>
          </cell>
          <cell r="J260">
            <v>-155.63</v>
          </cell>
          <cell r="L260">
            <v>65131.08</v>
          </cell>
          <cell r="N260">
            <v>-157.76</v>
          </cell>
          <cell r="P260">
            <v>64973.32</v>
          </cell>
          <cell r="R260">
            <v>38833</v>
          </cell>
          <cell r="T260">
            <v>2.8149598875023067</v>
          </cell>
          <cell r="V260">
            <v>1836</v>
          </cell>
          <cell r="X260">
            <v>-155.63</v>
          </cell>
          <cell r="Z260">
            <v>-40</v>
          </cell>
          <cell r="AB260">
            <v>-62.251999999999995</v>
          </cell>
          <cell r="AD260">
            <v>40451.118000000002</v>
          </cell>
          <cell r="AF260">
            <v>2.8149598875023067</v>
          </cell>
          <cell r="AH260">
            <v>1831</v>
          </cell>
          <cell r="AJ260">
            <v>-157.76</v>
          </cell>
          <cell r="AL260">
            <v>-40</v>
          </cell>
          <cell r="AN260">
            <v>-63.103999999999999</v>
          </cell>
          <cell r="AP260">
            <v>42061.254000000001</v>
          </cell>
        </row>
        <row r="261">
          <cell r="A261">
            <v>0</v>
          </cell>
          <cell r="F261" t="str">
            <v>TOTAL LAST CHANCE</v>
          </cell>
          <cell r="H261">
            <v>2802535.81</v>
          </cell>
          <cell r="J261">
            <v>-8405.6799999999985</v>
          </cell>
          <cell r="L261">
            <v>2794130.13</v>
          </cell>
          <cell r="N261">
            <v>-8702.01</v>
          </cell>
          <cell r="P261">
            <v>2785428.1199999996</v>
          </cell>
          <cell r="R261">
            <v>1449738</v>
          </cell>
          <cell r="V261">
            <v>86505</v>
          </cell>
          <cell r="X261">
            <v>-8405.6799999999985</v>
          </cell>
          <cell r="AB261">
            <v>-2967.8020000000001</v>
          </cell>
          <cell r="AD261">
            <v>1524869.5179999999</v>
          </cell>
          <cell r="AH261">
            <v>86229</v>
          </cell>
          <cell r="AJ261">
            <v>-8702.01</v>
          </cell>
          <cell r="AN261">
            <v>-3073.326</v>
          </cell>
          <cell r="AP261">
            <v>1599323.1819999998</v>
          </cell>
        </row>
        <row r="262">
          <cell r="A262">
            <v>0</v>
          </cell>
        </row>
        <row r="263">
          <cell r="A263">
            <v>0</v>
          </cell>
          <cell r="F263" t="str">
            <v>LIFTON</v>
          </cell>
        </row>
        <row r="264">
          <cell r="A264" t="str">
            <v xml:space="preserve">330.20 0313         </v>
          </cell>
          <cell r="B264">
            <v>313</v>
          </cell>
          <cell r="C264" t="str">
            <v>ProdTrans</v>
          </cell>
          <cell r="D264" t="str">
            <v xml:space="preserve">330.20 0313         </v>
          </cell>
          <cell r="E264">
            <v>330.2</v>
          </cell>
          <cell r="F264" t="str">
            <v>Land Rights</v>
          </cell>
          <cell r="H264">
            <v>20758.93</v>
          </cell>
          <cell r="J264">
            <v>0</v>
          </cell>
          <cell r="L264">
            <v>20758.93</v>
          </cell>
          <cell r="N264">
            <v>0</v>
          </cell>
          <cell r="P264">
            <v>20758.93</v>
          </cell>
          <cell r="R264">
            <v>12173</v>
          </cell>
          <cell r="T264">
            <v>1.9130330975617036</v>
          </cell>
          <cell r="V264">
            <v>397</v>
          </cell>
          <cell r="X264">
            <v>0</v>
          </cell>
          <cell r="Z264">
            <v>0</v>
          </cell>
          <cell r="AB264">
            <v>0</v>
          </cell>
          <cell r="AD264">
            <v>12570</v>
          </cell>
          <cell r="AF264">
            <v>1.9130330975617036</v>
          </cell>
          <cell r="AH264">
            <v>397</v>
          </cell>
          <cell r="AJ264">
            <v>0</v>
          </cell>
          <cell r="AL264">
            <v>0</v>
          </cell>
          <cell r="AN264">
            <v>0</v>
          </cell>
          <cell r="AP264">
            <v>12967</v>
          </cell>
        </row>
        <row r="265">
          <cell r="A265" t="str">
            <v xml:space="preserve">330.30 0313         </v>
          </cell>
          <cell r="B265">
            <v>313</v>
          </cell>
          <cell r="C265" t="str">
            <v>ProdTrans</v>
          </cell>
          <cell r="D265" t="str">
            <v xml:space="preserve">330.30 0313         </v>
          </cell>
          <cell r="E265">
            <v>330.3</v>
          </cell>
          <cell r="F265" t="str">
            <v>Water Rights</v>
          </cell>
          <cell r="H265">
            <v>24129.94</v>
          </cell>
          <cell r="J265">
            <v>0</v>
          </cell>
          <cell r="L265">
            <v>24129.94</v>
          </cell>
          <cell r="N265">
            <v>0</v>
          </cell>
          <cell r="P265">
            <v>24129.94</v>
          </cell>
          <cell r="R265">
            <v>13866</v>
          </cell>
          <cell r="T265">
            <v>1.9579131555923932</v>
          </cell>
          <cell r="V265">
            <v>472</v>
          </cell>
          <cell r="X265">
            <v>0</v>
          </cell>
          <cell r="Z265">
            <v>0</v>
          </cell>
          <cell r="AB265">
            <v>0</v>
          </cell>
          <cell r="AD265">
            <v>14338</v>
          </cell>
          <cell r="AF265">
            <v>1.9579131555923932</v>
          </cell>
          <cell r="AH265">
            <v>472</v>
          </cell>
          <cell r="AJ265">
            <v>0</v>
          </cell>
          <cell r="AL265">
            <v>0</v>
          </cell>
          <cell r="AN265">
            <v>0</v>
          </cell>
          <cell r="AP265">
            <v>14810</v>
          </cell>
        </row>
        <row r="266">
          <cell r="A266" t="str">
            <v xml:space="preserve">331.00 0313         </v>
          </cell>
          <cell r="B266">
            <v>313</v>
          </cell>
          <cell r="C266" t="str">
            <v>ProdTrans</v>
          </cell>
          <cell r="D266" t="str">
            <v xml:space="preserve">331.00 0313         </v>
          </cell>
          <cell r="E266">
            <v>331</v>
          </cell>
          <cell r="F266" t="str">
            <v>Structures and Improvements</v>
          </cell>
          <cell r="H266">
            <v>1202030.3500000001</v>
          </cell>
          <cell r="J266">
            <v>-5520.1499999999987</v>
          </cell>
          <cell r="L266">
            <v>1196510.2000000002</v>
          </cell>
          <cell r="N266">
            <v>-5590.4999999999991</v>
          </cell>
          <cell r="P266">
            <v>1190919.7000000002</v>
          </cell>
          <cell r="R266">
            <v>560157</v>
          </cell>
          <cell r="T266">
            <v>2.4115442263942697</v>
          </cell>
          <cell r="V266">
            <v>28921</v>
          </cell>
          <cell r="X266">
            <v>-5520.1499999999987</v>
          </cell>
          <cell r="Z266">
            <v>-40</v>
          </cell>
          <cell r="AB266">
            <v>-2208.0599999999995</v>
          </cell>
          <cell r="AD266">
            <v>581349.78999999992</v>
          </cell>
          <cell r="AF266">
            <v>2.4115442263942697</v>
          </cell>
          <cell r="AH266">
            <v>28787</v>
          </cell>
          <cell r="AJ266">
            <v>-5590.4999999999991</v>
          </cell>
          <cell r="AL266">
            <v>-40</v>
          </cell>
          <cell r="AN266">
            <v>-2236.1999999999998</v>
          </cell>
          <cell r="AP266">
            <v>602310.09</v>
          </cell>
        </row>
        <row r="267">
          <cell r="A267" t="str">
            <v xml:space="preserve">332.00 0313         </v>
          </cell>
          <cell r="B267">
            <v>313</v>
          </cell>
          <cell r="C267" t="str">
            <v>ProdTrans</v>
          </cell>
          <cell r="D267" t="str">
            <v xml:space="preserve">332.00 0313         </v>
          </cell>
          <cell r="E267">
            <v>332</v>
          </cell>
          <cell r="F267" t="str">
            <v>Reservoirs, Dams and Waterways</v>
          </cell>
          <cell r="H267">
            <v>8271908.2300000004</v>
          </cell>
          <cell r="J267">
            <v>-24247.93</v>
          </cell>
          <cell r="L267">
            <v>8247660.3000000007</v>
          </cell>
          <cell r="N267">
            <v>-24707.890000000003</v>
          </cell>
          <cell r="P267">
            <v>8222952.4100000011</v>
          </cell>
          <cell r="R267">
            <v>3014592</v>
          </cell>
          <cell r="T267">
            <v>2.714487273727983</v>
          </cell>
          <cell r="V267">
            <v>224211</v>
          </cell>
          <cell r="X267">
            <v>-24247.93</v>
          </cell>
          <cell r="Z267">
            <v>-40</v>
          </cell>
          <cell r="AB267">
            <v>-9699.1719999999987</v>
          </cell>
          <cell r="AD267">
            <v>3204855.898</v>
          </cell>
          <cell r="AF267">
            <v>2.714487273727983</v>
          </cell>
          <cell r="AH267">
            <v>223546</v>
          </cell>
          <cell r="AJ267">
            <v>-24707.890000000003</v>
          </cell>
          <cell r="AL267">
            <v>-40</v>
          </cell>
          <cell r="AN267">
            <v>-9883.1560000000009</v>
          </cell>
          <cell r="AP267">
            <v>3393810.852</v>
          </cell>
        </row>
        <row r="268">
          <cell r="A268" t="str">
            <v xml:space="preserve">333.00 0313         </v>
          </cell>
          <cell r="B268">
            <v>313</v>
          </cell>
          <cell r="C268" t="str">
            <v>ProdTrans</v>
          </cell>
          <cell r="D268" t="str">
            <v xml:space="preserve">333.00 0313         </v>
          </cell>
          <cell r="E268">
            <v>333</v>
          </cell>
          <cell r="F268" t="str">
            <v>Waterwheels, Turbines and Generators</v>
          </cell>
          <cell r="H268">
            <v>7761267.7300000004</v>
          </cell>
          <cell r="J268">
            <v>-6468.6</v>
          </cell>
          <cell r="L268">
            <v>7754799.1300000008</v>
          </cell>
          <cell r="N268">
            <v>-7103.64</v>
          </cell>
          <cell r="P268">
            <v>7747695.4900000012</v>
          </cell>
          <cell r="R268">
            <v>1072252</v>
          </cell>
          <cell r="T268">
            <v>3.584686729431791</v>
          </cell>
          <cell r="V268">
            <v>278101</v>
          </cell>
          <cell r="X268">
            <v>-6468.6</v>
          </cell>
          <cell r="Z268">
            <v>-40</v>
          </cell>
          <cell r="AB268">
            <v>-2587.44</v>
          </cell>
          <cell r="AD268">
            <v>1341296.96</v>
          </cell>
          <cell r="AF268">
            <v>3.584686729431791</v>
          </cell>
          <cell r="AH268">
            <v>277858</v>
          </cell>
          <cell r="AJ268">
            <v>-7103.64</v>
          </cell>
          <cell r="AL268">
            <v>-40</v>
          </cell>
          <cell r="AN268">
            <v>-2841.4560000000001</v>
          </cell>
          <cell r="AP268">
            <v>1609209.8640000001</v>
          </cell>
        </row>
        <row r="269">
          <cell r="A269" t="str">
            <v xml:space="preserve">334.00 0313         </v>
          </cell>
          <cell r="B269">
            <v>313</v>
          </cell>
          <cell r="C269" t="str">
            <v>ProdTrans</v>
          </cell>
          <cell r="D269" t="str">
            <v xml:space="preserve">334.00 0313         </v>
          </cell>
          <cell r="E269">
            <v>334</v>
          </cell>
          <cell r="F269" t="str">
            <v>Accessory Electric Equipment</v>
          </cell>
          <cell r="H269">
            <v>288315.67</v>
          </cell>
          <cell r="J269">
            <v>-2790.7699999999995</v>
          </cell>
          <cell r="L269">
            <v>285524.89999999997</v>
          </cell>
          <cell r="N269">
            <v>-2830.1</v>
          </cell>
          <cell r="P269">
            <v>282694.8</v>
          </cell>
          <cell r="R269">
            <v>102806</v>
          </cell>
          <cell r="T269">
            <v>3.2316137215370979</v>
          </cell>
          <cell r="V269">
            <v>9272</v>
          </cell>
          <cell r="X269">
            <v>-2790.7699999999995</v>
          </cell>
          <cell r="Z269">
            <v>-20</v>
          </cell>
          <cell r="AB269">
            <v>-558.154</v>
          </cell>
          <cell r="AD269">
            <v>108729.076</v>
          </cell>
          <cell r="AF269">
            <v>3.2316137215370979</v>
          </cell>
          <cell r="AH269">
            <v>9181</v>
          </cell>
          <cell r="AJ269">
            <v>-2830.1</v>
          </cell>
          <cell r="AL269">
            <v>-20</v>
          </cell>
          <cell r="AN269">
            <v>-566.02</v>
          </cell>
          <cell r="AP269">
            <v>114513.95599999999</v>
          </cell>
        </row>
        <row r="270">
          <cell r="A270" t="str">
            <v xml:space="preserve">335.00 0313         </v>
          </cell>
          <cell r="B270">
            <v>313</v>
          </cell>
          <cell r="C270" t="str">
            <v>ProdTrans</v>
          </cell>
          <cell r="D270" t="str">
            <v xml:space="preserve">335.00 0313         </v>
          </cell>
          <cell r="E270">
            <v>335</v>
          </cell>
          <cell r="F270" t="str">
            <v>Miscellaneous Power Plant Equipment</v>
          </cell>
          <cell r="H270">
            <v>2910.09</v>
          </cell>
          <cell r="J270">
            <v>-24.629999999999995</v>
          </cell>
          <cell r="L270">
            <v>2885.46</v>
          </cell>
          <cell r="N270">
            <v>-24.78</v>
          </cell>
          <cell r="P270">
            <v>2860.68</v>
          </cell>
          <cell r="R270">
            <v>1267</v>
          </cell>
          <cell r="T270">
            <v>2.6155175335516869</v>
          </cell>
          <cell r="V270">
            <v>76</v>
          </cell>
          <cell r="X270">
            <v>-24.629999999999995</v>
          </cell>
          <cell r="Z270">
            <v>-10</v>
          </cell>
          <cell r="AB270">
            <v>-2.4629999999999996</v>
          </cell>
          <cell r="AD270">
            <v>1315.9069999999999</v>
          </cell>
          <cell r="AF270">
            <v>2.6155175335516869</v>
          </cell>
          <cell r="AH270">
            <v>75</v>
          </cell>
          <cell r="AJ270">
            <v>-24.78</v>
          </cell>
          <cell r="AL270">
            <v>-10</v>
          </cell>
          <cell r="AN270">
            <v>-2.4780000000000002</v>
          </cell>
          <cell r="AP270">
            <v>1363.6489999999999</v>
          </cell>
        </row>
        <row r="271">
          <cell r="A271" t="str">
            <v xml:space="preserve">336.00 0313         </v>
          </cell>
          <cell r="B271">
            <v>313</v>
          </cell>
          <cell r="C271" t="str">
            <v>ProdTrans</v>
          </cell>
          <cell r="D271" t="str">
            <v xml:space="preserve">336.00 0313         </v>
          </cell>
          <cell r="E271">
            <v>336</v>
          </cell>
          <cell r="F271" t="str">
            <v>Roads, Railroads and Bridges</v>
          </cell>
          <cell r="H271">
            <v>186957.26</v>
          </cell>
          <cell r="J271">
            <v>-354.39000000000004</v>
          </cell>
          <cell r="L271">
            <v>186602.87</v>
          </cell>
          <cell r="N271">
            <v>-360.21999999999997</v>
          </cell>
          <cell r="P271">
            <v>186242.65</v>
          </cell>
          <cell r="R271">
            <v>38479</v>
          </cell>
          <cell r="T271">
            <v>3.4286912055472003</v>
          </cell>
          <cell r="V271">
            <v>6404</v>
          </cell>
          <cell r="X271">
            <v>-354.39000000000004</v>
          </cell>
          <cell r="Z271">
            <v>-40</v>
          </cell>
          <cell r="AB271">
            <v>-141.75600000000003</v>
          </cell>
          <cell r="AD271">
            <v>44386.853999999999</v>
          </cell>
          <cell r="AF271">
            <v>3.4286912055472003</v>
          </cell>
          <cell r="AH271">
            <v>6392</v>
          </cell>
          <cell r="AJ271">
            <v>-360.21999999999997</v>
          </cell>
          <cell r="AL271">
            <v>-40</v>
          </cell>
          <cell r="AN271">
            <v>-144.08799999999999</v>
          </cell>
          <cell r="AP271">
            <v>50274.545999999995</v>
          </cell>
        </row>
        <row r="272">
          <cell r="A272">
            <v>0</v>
          </cell>
          <cell r="F272" t="str">
            <v>TOTAL LIFTON</v>
          </cell>
          <cell r="H272">
            <v>17758278.200000003</v>
          </cell>
          <cell r="J272">
            <v>-39406.469999999994</v>
          </cell>
          <cell r="L272">
            <v>17718871.73</v>
          </cell>
          <cell r="N272">
            <v>-40617.130000000005</v>
          </cell>
          <cell r="P272">
            <v>17678254.600000001</v>
          </cell>
          <cell r="R272">
            <v>4815592</v>
          </cell>
          <cell r="V272">
            <v>547854</v>
          </cell>
          <cell r="X272">
            <v>-39406.469999999994</v>
          </cell>
          <cell r="AB272">
            <v>-15197.044999999998</v>
          </cell>
          <cell r="AD272">
            <v>5308842.4850000003</v>
          </cell>
          <cell r="AH272">
            <v>546708</v>
          </cell>
          <cell r="AJ272">
            <v>-40617.130000000005</v>
          </cell>
          <cell r="AN272">
            <v>-15673.397999999999</v>
          </cell>
          <cell r="AP272">
            <v>5799259.9570000004</v>
          </cell>
        </row>
        <row r="273">
          <cell r="A273">
            <v>0</v>
          </cell>
        </row>
        <row r="274">
          <cell r="A274">
            <v>0</v>
          </cell>
          <cell r="F274" t="str">
            <v>MERWIN</v>
          </cell>
        </row>
        <row r="275">
          <cell r="A275" t="str">
            <v xml:space="preserve">330.20 0314         </v>
          </cell>
          <cell r="B275">
            <v>314</v>
          </cell>
          <cell r="C275" t="str">
            <v>ProdTrans</v>
          </cell>
          <cell r="D275" t="str">
            <v xml:space="preserve">330.20 0314         </v>
          </cell>
          <cell r="E275">
            <v>330.2</v>
          </cell>
          <cell r="F275" t="str">
            <v>Land Rights</v>
          </cell>
          <cell r="H275">
            <v>300510.01</v>
          </cell>
          <cell r="J275">
            <v>0</v>
          </cell>
          <cell r="L275">
            <v>300510.01</v>
          </cell>
          <cell r="N275">
            <v>0</v>
          </cell>
          <cell r="P275">
            <v>300510.01</v>
          </cell>
          <cell r="R275">
            <v>219750</v>
          </cell>
          <cell r="T275">
            <v>0.75387674287045359</v>
          </cell>
          <cell r="V275">
            <v>2265</v>
          </cell>
          <cell r="X275">
            <v>0</v>
          </cell>
          <cell r="Z275">
            <v>0</v>
          </cell>
          <cell r="AB275">
            <v>0</v>
          </cell>
          <cell r="AD275">
            <v>222015</v>
          </cell>
          <cell r="AF275">
            <v>0.75387674287045359</v>
          </cell>
          <cell r="AH275">
            <v>2265</v>
          </cell>
          <cell r="AJ275">
            <v>0</v>
          </cell>
          <cell r="AL275">
            <v>0</v>
          </cell>
          <cell r="AN275">
            <v>0</v>
          </cell>
          <cell r="AP275">
            <v>224280</v>
          </cell>
        </row>
        <row r="276">
          <cell r="A276" t="str">
            <v xml:space="preserve">330.50 0314         </v>
          </cell>
          <cell r="B276">
            <v>314</v>
          </cell>
          <cell r="C276" t="str">
            <v>ProdTrans</v>
          </cell>
          <cell r="D276" t="str">
            <v xml:space="preserve">330.50 0314         </v>
          </cell>
          <cell r="E276">
            <v>330.5</v>
          </cell>
          <cell r="F276" t="str">
            <v>Fish/Wildlife</v>
          </cell>
          <cell r="H276">
            <v>212279.74</v>
          </cell>
          <cell r="J276">
            <v>0</v>
          </cell>
          <cell r="L276">
            <v>212279.74</v>
          </cell>
          <cell r="N276">
            <v>0</v>
          </cell>
          <cell r="P276">
            <v>212279.74</v>
          </cell>
          <cell r="R276">
            <v>157680</v>
          </cell>
          <cell r="T276">
            <v>0.73803467118899568</v>
          </cell>
          <cell r="V276">
            <v>1567</v>
          </cell>
          <cell r="X276">
            <v>0</v>
          </cell>
          <cell r="Z276">
            <v>0</v>
          </cell>
          <cell r="AB276">
            <v>0</v>
          </cell>
          <cell r="AD276">
            <v>159247</v>
          </cell>
          <cell r="AF276">
            <v>0.73803467118899568</v>
          </cell>
          <cell r="AH276">
            <v>1567</v>
          </cell>
          <cell r="AJ276">
            <v>0</v>
          </cell>
          <cell r="AL276">
            <v>0</v>
          </cell>
          <cell r="AN276">
            <v>0</v>
          </cell>
          <cell r="AP276">
            <v>160814</v>
          </cell>
        </row>
        <row r="277">
          <cell r="A277" t="str">
            <v xml:space="preserve">331.00 0314         </v>
          </cell>
          <cell r="B277">
            <v>314</v>
          </cell>
          <cell r="C277" t="str">
            <v>ProdTrans</v>
          </cell>
          <cell r="D277" t="str">
            <v xml:space="preserve">331.00 0314         </v>
          </cell>
          <cell r="E277">
            <v>331</v>
          </cell>
          <cell r="F277" t="str">
            <v>Structures and Improvements</v>
          </cell>
          <cell r="H277">
            <v>31596208.039999999</v>
          </cell>
          <cell r="J277">
            <v>-66116.429999999978</v>
          </cell>
          <cell r="L277">
            <v>31530091.609999999</v>
          </cell>
          <cell r="N277">
            <v>-67098.66</v>
          </cell>
          <cell r="P277">
            <v>31462992.949999999</v>
          </cell>
          <cell r="R277">
            <v>10820249</v>
          </cell>
          <cell r="T277">
            <v>1.8137786889300149</v>
          </cell>
          <cell r="V277">
            <v>572486</v>
          </cell>
          <cell r="X277">
            <v>-66116.429999999978</v>
          </cell>
          <cell r="Z277">
            <v>-40</v>
          </cell>
          <cell r="AB277">
            <v>-26446.571999999993</v>
          </cell>
          <cell r="AD277">
            <v>11300171.998</v>
          </cell>
          <cell r="AF277">
            <v>1.8137786889300149</v>
          </cell>
          <cell r="AH277">
            <v>571278</v>
          </cell>
          <cell r="AJ277">
            <v>-67098.66</v>
          </cell>
          <cell r="AL277">
            <v>-40</v>
          </cell>
          <cell r="AN277">
            <v>-26839.464000000004</v>
          </cell>
          <cell r="AP277">
            <v>11777511.874</v>
          </cell>
        </row>
        <row r="278">
          <cell r="A278" t="str">
            <v xml:space="preserve">332.00 0314         </v>
          </cell>
          <cell r="B278">
            <v>314</v>
          </cell>
          <cell r="C278" t="str">
            <v>ProdTrans</v>
          </cell>
          <cell r="D278" t="str">
            <v xml:space="preserve">332.00 0314         </v>
          </cell>
          <cell r="E278">
            <v>332</v>
          </cell>
          <cell r="F278" t="str">
            <v>Reservoirs, Dams and Waterways</v>
          </cell>
          <cell r="H278">
            <v>11656734.99</v>
          </cell>
          <cell r="J278">
            <v>-38976.489999999991</v>
          </cell>
          <cell r="L278">
            <v>11617758.5</v>
          </cell>
          <cell r="N278">
            <v>-39729.060000000005</v>
          </cell>
          <cell r="P278">
            <v>11578029.439999999</v>
          </cell>
          <cell r="R278">
            <v>5895656</v>
          </cell>
          <cell r="T278">
            <v>1.1038933621516931</v>
          </cell>
          <cell r="V278">
            <v>128463</v>
          </cell>
          <cell r="X278">
            <v>-38976.489999999991</v>
          </cell>
          <cell r="Z278">
            <v>-40</v>
          </cell>
          <cell r="AB278">
            <v>-15590.595999999996</v>
          </cell>
          <cell r="AD278">
            <v>5969551.9139999999</v>
          </cell>
          <cell r="AF278">
            <v>1.1038933621516931</v>
          </cell>
          <cell r="AH278">
            <v>128028</v>
          </cell>
          <cell r="AJ278">
            <v>-39729.060000000005</v>
          </cell>
          <cell r="AL278">
            <v>-40</v>
          </cell>
          <cell r="AN278">
            <v>-15891.624000000002</v>
          </cell>
          <cell r="AP278">
            <v>6041959.2300000004</v>
          </cell>
        </row>
        <row r="279">
          <cell r="A279" t="str">
            <v xml:space="preserve">333.00 0314         </v>
          </cell>
          <cell r="B279">
            <v>314</v>
          </cell>
          <cell r="C279" t="str">
            <v>ProdTrans</v>
          </cell>
          <cell r="D279" t="str">
            <v xml:space="preserve">333.00 0314         </v>
          </cell>
          <cell r="E279">
            <v>333</v>
          </cell>
          <cell r="F279" t="str">
            <v>Waterwheels, Turbines and Generators</v>
          </cell>
          <cell r="H279">
            <v>7889887.7599999998</v>
          </cell>
          <cell r="J279">
            <v>-60143.33</v>
          </cell>
          <cell r="L279">
            <v>7829744.4299999997</v>
          </cell>
          <cell r="N279">
            <v>-61098.400000000001</v>
          </cell>
          <cell r="P279">
            <v>7768646.0299999993</v>
          </cell>
          <cell r="R279">
            <v>4493605</v>
          </cell>
          <cell r="T279">
            <v>1.3830876050534058</v>
          </cell>
          <cell r="V279">
            <v>108708</v>
          </cell>
          <cell r="X279">
            <v>-60143.33</v>
          </cell>
          <cell r="Z279">
            <v>-40</v>
          </cell>
          <cell r="AB279">
            <v>-24057.332000000002</v>
          </cell>
          <cell r="AD279">
            <v>4518112.3379999995</v>
          </cell>
          <cell r="AF279">
            <v>1.3830876050534058</v>
          </cell>
          <cell r="AH279">
            <v>107870</v>
          </cell>
          <cell r="AJ279">
            <v>-61098.400000000001</v>
          </cell>
          <cell r="AL279">
            <v>-40</v>
          </cell>
          <cell r="AN279">
            <v>-24439.360000000001</v>
          </cell>
          <cell r="AP279">
            <v>4540444.5779999988</v>
          </cell>
        </row>
        <row r="280">
          <cell r="A280" t="str">
            <v xml:space="preserve">334.00 0314         </v>
          </cell>
          <cell r="B280">
            <v>314</v>
          </cell>
          <cell r="C280" t="str">
            <v>ProdTrans</v>
          </cell>
          <cell r="D280" t="str">
            <v xml:space="preserve">334.00 0314         </v>
          </cell>
          <cell r="E280">
            <v>334</v>
          </cell>
          <cell r="F280" t="str">
            <v>Accessory Electric Equipment</v>
          </cell>
          <cell r="H280">
            <v>10057945.59</v>
          </cell>
          <cell r="J280">
            <v>-62660.149999999994</v>
          </cell>
          <cell r="L280">
            <v>9995285.4399999995</v>
          </cell>
          <cell r="N280">
            <v>-66555.51999999999</v>
          </cell>
          <cell r="P280">
            <v>9928729.9199999999</v>
          </cell>
          <cell r="R280">
            <v>2065168</v>
          </cell>
          <cell r="T280">
            <v>2.2865904883418708</v>
          </cell>
          <cell r="V280">
            <v>229268</v>
          </cell>
          <cell r="X280">
            <v>-62660.149999999994</v>
          </cell>
          <cell r="Z280">
            <v>-20</v>
          </cell>
          <cell r="AB280">
            <v>-12532.03</v>
          </cell>
          <cell r="AD280">
            <v>2219243.8200000003</v>
          </cell>
          <cell r="AF280">
            <v>2.2865904883418708</v>
          </cell>
          <cell r="AH280">
            <v>227790</v>
          </cell>
          <cell r="AJ280">
            <v>-66555.51999999999</v>
          </cell>
          <cell r="AL280">
            <v>-20</v>
          </cell>
          <cell r="AN280">
            <v>-13311.103999999999</v>
          </cell>
          <cell r="AP280">
            <v>2367167.1960000005</v>
          </cell>
        </row>
        <row r="281">
          <cell r="A281" t="str">
            <v xml:space="preserve">335.00 0314         </v>
          </cell>
          <cell r="B281">
            <v>314</v>
          </cell>
          <cell r="C281" t="str">
            <v>ProdTrans</v>
          </cell>
          <cell r="D281" t="str">
            <v xml:space="preserve">335.00 0314         </v>
          </cell>
          <cell r="E281">
            <v>335</v>
          </cell>
          <cell r="F281" t="str">
            <v>Miscellaneous Power Plant Equipment</v>
          </cell>
          <cell r="H281">
            <v>158874.82999999999</v>
          </cell>
          <cell r="J281">
            <v>-931.28</v>
          </cell>
          <cell r="L281">
            <v>157943.54999999999</v>
          </cell>
          <cell r="N281">
            <v>-936.73000000000013</v>
          </cell>
          <cell r="P281">
            <v>157006.81999999998</v>
          </cell>
          <cell r="R281">
            <v>36790</v>
          </cell>
          <cell r="T281">
            <v>1.4402177678524068</v>
          </cell>
          <cell r="V281">
            <v>2281</v>
          </cell>
          <cell r="X281">
            <v>-931.28</v>
          </cell>
          <cell r="Z281">
            <v>-10</v>
          </cell>
          <cell r="AB281">
            <v>-93.127999999999986</v>
          </cell>
          <cell r="AD281">
            <v>38046.592000000004</v>
          </cell>
          <cell r="AF281">
            <v>1.4402177678524068</v>
          </cell>
          <cell r="AH281">
            <v>2268</v>
          </cell>
          <cell r="AJ281">
            <v>-936.73000000000013</v>
          </cell>
          <cell r="AL281">
            <v>-10</v>
          </cell>
          <cell r="AN281">
            <v>-93.673000000000016</v>
          </cell>
          <cell r="AP281">
            <v>39284.188999999998</v>
          </cell>
        </row>
        <row r="282">
          <cell r="A282" t="str">
            <v xml:space="preserve">336.00 0314         </v>
          </cell>
          <cell r="B282">
            <v>314</v>
          </cell>
          <cell r="C282" t="str">
            <v>ProdTrans</v>
          </cell>
          <cell r="D282" t="str">
            <v xml:space="preserve">336.00 0314         </v>
          </cell>
          <cell r="E282">
            <v>336</v>
          </cell>
          <cell r="F282" t="str">
            <v>Roads, Railroads and Bridges</v>
          </cell>
          <cell r="H282">
            <v>2148088.58</v>
          </cell>
          <cell r="J282">
            <v>-4592.8</v>
          </cell>
          <cell r="L282">
            <v>2143495.7800000003</v>
          </cell>
          <cell r="N282">
            <v>-4665.55</v>
          </cell>
          <cell r="P282">
            <v>2138830.2300000004</v>
          </cell>
          <cell r="R282">
            <v>742312</v>
          </cell>
          <cell r="T282">
            <v>1.736488327085048</v>
          </cell>
          <cell r="V282">
            <v>37261</v>
          </cell>
          <cell r="X282">
            <v>-4592.8</v>
          </cell>
          <cell r="Z282">
            <v>-40</v>
          </cell>
          <cell r="AB282">
            <v>-1837.12</v>
          </cell>
          <cell r="AD282">
            <v>773143.08</v>
          </cell>
          <cell r="AF282">
            <v>1.736488327085048</v>
          </cell>
          <cell r="AH282">
            <v>37181</v>
          </cell>
          <cell r="AJ282">
            <v>-4665.55</v>
          </cell>
          <cell r="AL282">
            <v>-40</v>
          </cell>
          <cell r="AN282">
            <v>-1866.22</v>
          </cell>
          <cell r="AP282">
            <v>803792.30999999994</v>
          </cell>
        </row>
        <row r="283">
          <cell r="A283">
            <v>0</v>
          </cell>
          <cell r="F283" t="str">
            <v>TOTAL MERWIN</v>
          </cell>
          <cell r="H283">
            <v>64020529.539999992</v>
          </cell>
          <cell r="J283">
            <v>-233420.47999999995</v>
          </cell>
          <cell r="L283">
            <v>63787109.059999995</v>
          </cell>
          <cell r="N283">
            <v>-240083.91999999998</v>
          </cell>
          <cell r="P283">
            <v>63547025.140000001</v>
          </cell>
          <cell r="R283">
            <v>24431210</v>
          </cell>
          <cell r="V283">
            <v>1082299</v>
          </cell>
          <cell r="X283">
            <v>-233420.47999999995</v>
          </cell>
          <cell r="AB283">
            <v>-80556.777999999991</v>
          </cell>
          <cell r="AD283">
            <v>25199531.741999999</v>
          </cell>
          <cell r="AH283">
            <v>1078247</v>
          </cell>
          <cell r="AJ283">
            <v>-240083.91999999998</v>
          </cell>
          <cell r="AN283">
            <v>-82441.444999999992</v>
          </cell>
          <cell r="AP283">
            <v>25955253.376999997</v>
          </cell>
        </row>
        <row r="284">
          <cell r="A284">
            <v>0</v>
          </cell>
        </row>
        <row r="285">
          <cell r="A285">
            <v>0</v>
          </cell>
          <cell r="F285" t="str">
            <v>NORTH UMPQUA</v>
          </cell>
        </row>
        <row r="286">
          <cell r="A286" t="str">
            <v xml:space="preserve">331.00 0315         </v>
          </cell>
          <cell r="B286">
            <v>315</v>
          </cell>
          <cell r="C286" t="str">
            <v>ProdTrans</v>
          </cell>
          <cell r="D286" t="str">
            <v xml:space="preserve">331.00 0315         </v>
          </cell>
          <cell r="E286">
            <v>331</v>
          </cell>
          <cell r="F286" t="str">
            <v>Structures and Improvements</v>
          </cell>
          <cell r="H286">
            <v>23122316.989999998</v>
          </cell>
          <cell r="J286">
            <v>-50787.920000000006</v>
          </cell>
          <cell r="L286">
            <v>23071529.069999997</v>
          </cell>
          <cell r="N286">
            <v>-51565.860000000022</v>
          </cell>
          <cell r="P286">
            <v>23019963.209999997</v>
          </cell>
          <cell r="R286">
            <v>6479110</v>
          </cell>
          <cell r="T286">
            <v>2.1157271365950705</v>
          </cell>
          <cell r="V286">
            <v>488668</v>
          </cell>
          <cell r="X286">
            <v>-50787.920000000006</v>
          </cell>
          <cell r="Z286">
            <v>-40</v>
          </cell>
          <cell r="AB286">
            <v>-20315.168000000001</v>
          </cell>
          <cell r="AD286">
            <v>6896674.9120000005</v>
          </cell>
          <cell r="AF286">
            <v>2.1157271365950705</v>
          </cell>
          <cell r="AH286">
            <v>487585</v>
          </cell>
          <cell r="AJ286">
            <v>-51565.860000000022</v>
          </cell>
          <cell r="AL286">
            <v>-40</v>
          </cell>
          <cell r="AN286">
            <v>-20626.344000000008</v>
          </cell>
          <cell r="AP286">
            <v>7312067.7080000006</v>
          </cell>
        </row>
        <row r="287">
          <cell r="A287" t="str">
            <v xml:space="preserve">332.00 0315         </v>
          </cell>
          <cell r="B287">
            <v>315</v>
          </cell>
          <cell r="C287" t="str">
            <v>ProdTrans</v>
          </cell>
          <cell r="D287" t="str">
            <v xml:space="preserve">332.00 0315         </v>
          </cell>
          <cell r="E287">
            <v>332</v>
          </cell>
          <cell r="F287" t="str">
            <v>Reservoirs, Dams and Waterways</v>
          </cell>
          <cell r="H287">
            <v>117865347.31</v>
          </cell>
          <cell r="J287">
            <v>-208207.87999999998</v>
          </cell>
          <cell r="L287">
            <v>117657139.43000001</v>
          </cell>
          <cell r="N287">
            <v>-213134.35000000009</v>
          </cell>
          <cell r="P287">
            <v>117444005.08000001</v>
          </cell>
          <cell r="R287">
            <v>33112655</v>
          </cell>
          <cell r="T287">
            <v>1.921535320952046</v>
          </cell>
          <cell r="V287">
            <v>2262824</v>
          </cell>
          <cell r="X287">
            <v>-208207.87999999998</v>
          </cell>
          <cell r="Z287">
            <v>-40</v>
          </cell>
          <cell r="AB287">
            <v>-83283.151999999987</v>
          </cell>
          <cell r="AD287">
            <v>35083987.967999995</v>
          </cell>
          <cell r="AF287">
            <v>1.921535320952046</v>
          </cell>
          <cell r="AH287">
            <v>2258776</v>
          </cell>
          <cell r="AJ287">
            <v>-213134.35000000009</v>
          </cell>
          <cell r="AL287">
            <v>-40</v>
          </cell>
          <cell r="AN287">
            <v>-85253.740000000034</v>
          </cell>
          <cell r="AP287">
            <v>37044375.877999991</v>
          </cell>
        </row>
        <row r="288">
          <cell r="A288" t="str">
            <v xml:space="preserve">333.00 0315         </v>
          </cell>
          <cell r="B288">
            <v>315</v>
          </cell>
          <cell r="C288" t="str">
            <v>ProdTrans</v>
          </cell>
          <cell r="D288" t="str">
            <v xml:space="preserve">333.00 0315         </v>
          </cell>
          <cell r="E288">
            <v>333</v>
          </cell>
          <cell r="F288" t="str">
            <v>Waterwheels, Turbines and Generators</v>
          </cell>
          <cell r="H288">
            <v>24053733.609999999</v>
          </cell>
          <cell r="J288">
            <v>-77249.37</v>
          </cell>
          <cell r="L288">
            <v>23976484.239999998</v>
          </cell>
          <cell r="N288">
            <v>-79277.349999999991</v>
          </cell>
          <cell r="P288">
            <v>23897206.889999997</v>
          </cell>
          <cell r="R288">
            <v>5362038</v>
          </cell>
          <cell r="T288">
            <v>2.0835871002566919</v>
          </cell>
          <cell r="V288">
            <v>500376</v>
          </cell>
          <cell r="X288">
            <v>-77249.37</v>
          </cell>
          <cell r="Z288">
            <v>-40</v>
          </cell>
          <cell r="AB288">
            <v>-30899.748</v>
          </cell>
          <cell r="AD288">
            <v>5754264.8820000002</v>
          </cell>
          <cell r="AF288">
            <v>2.0835871002566919</v>
          </cell>
          <cell r="AH288">
            <v>498745</v>
          </cell>
          <cell r="AJ288">
            <v>-79277.349999999991</v>
          </cell>
          <cell r="AL288">
            <v>-40</v>
          </cell>
          <cell r="AN288">
            <v>-31710.939999999995</v>
          </cell>
          <cell r="AP288">
            <v>6142021.5920000002</v>
          </cell>
        </row>
        <row r="289">
          <cell r="A289" t="str">
            <v xml:space="preserve">334.00 0315         </v>
          </cell>
          <cell r="B289">
            <v>315</v>
          </cell>
          <cell r="C289" t="str">
            <v>ProdTrans</v>
          </cell>
          <cell r="D289" t="str">
            <v xml:space="preserve">334.00 0315         </v>
          </cell>
          <cell r="E289">
            <v>334</v>
          </cell>
          <cell r="F289" t="str">
            <v>Accessory Electric Equipment</v>
          </cell>
          <cell r="H289">
            <v>15764745.34</v>
          </cell>
          <cell r="J289">
            <v>-87819.01</v>
          </cell>
          <cell r="L289">
            <v>15676926.33</v>
          </cell>
          <cell r="N289">
            <v>-95255.35</v>
          </cell>
          <cell r="P289">
            <v>15581670.98</v>
          </cell>
          <cell r="R289">
            <v>2428520</v>
          </cell>
          <cell r="T289">
            <v>2.5841432176615067</v>
          </cell>
          <cell r="V289">
            <v>406249</v>
          </cell>
          <cell r="X289">
            <v>-87819.01</v>
          </cell>
          <cell r="Z289">
            <v>-20</v>
          </cell>
          <cell r="AB289">
            <v>-17563.802</v>
          </cell>
          <cell r="AD289">
            <v>2729386.1880000001</v>
          </cell>
          <cell r="AF289">
            <v>2.5841432176615067</v>
          </cell>
          <cell r="AH289">
            <v>403883</v>
          </cell>
          <cell r="AJ289">
            <v>-95255.35</v>
          </cell>
          <cell r="AL289">
            <v>-20</v>
          </cell>
          <cell r="AN289">
            <v>-19051.07</v>
          </cell>
          <cell r="AP289">
            <v>3018962.7680000002</v>
          </cell>
        </row>
        <row r="290">
          <cell r="A290" t="str">
            <v xml:space="preserve">335.00 0315         </v>
          </cell>
          <cell r="B290">
            <v>315</v>
          </cell>
          <cell r="C290" t="str">
            <v>ProdTrans</v>
          </cell>
          <cell r="D290" t="str">
            <v xml:space="preserve">335.00 0315         </v>
          </cell>
          <cell r="E290">
            <v>335</v>
          </cell>
          <cell r="F290" t="str">
            <v>Miscellaneous Power Plant Equipment</v>
          </cell>
          <cell r="H290">
            <v>716521.19</v>
          </cell>
          <cell r="J290">
            <v>-4621.33</v>
          </cell>
          <cell r="L290">
            <v>711899.86</v>
          </cell>
          <cell r="N290">
            <v>-4648.0700000000006</v>
          </cell>
          <cell r="P290">
            <v>707251.79</v>
          </cell>
          <cell r="R290">
            <v>200692</v>
          </cell>
          <cell r="T290">
            <v>2.5999211806546674</v>
          </cell>
          <cell r="V290">
            <v>18569</v>
          </cell>
          <cell r="X290">
            <v>-4621.33</v>
          </cell>
          <cell r="Z290">
            <v>-10</v>
          </cell>
          <cell r="AB290">
            <v>-462.13300000000004</v>
          </cell>
          <cell r="AD290">
            <v>214177.53700000001</v>
          </cell>
          <cell r="AF290">
            <v>2.5999211806546674</v>
          </cell>
          <cell r="AH290">
            <v>18448</v>
          </cell>
          <cell r="AJ290">
            <v>-4648.0700000000006</v>
          </cell>
          <cell r="AL290">
            <v>-10</v>
          </cell>
          <cell r="AN290">
            <v>-464.80700000000002</v>
          </cell>
          <cell r="AP290">
            <v>227512.66</v>
          </cell>
        </row>
        <row r="291">
          <cell r="A291" t="str">
            <v xml:space="preserve">336.00 0315         </v>
          </cell>
          <cell r="B291">
            <v>315</v>
          </cell>
          <cell r="C291" t="str">
            <v>ProdTrans</v>
          </cell>
          <cell r="D291" t="str">
            <v xml:space="preserve">336.00 0315         </v>
          </cell>
          <cell r="E291">
            <v>336</v>
          </cell>
          <cell r="F291" t="str">
            <v>Roads, Railroads and Bridges</v>
          </cell>
          <cell r="H291">
            <v>6840814.9100000001</v>
          </cell>
          <cell r="J291">
            <v>-17140.910000000003</v>
          </cell>
          <cell r="L291">
            <v>6823674</v>
          </cell>
          <cell r="N291">
            <v>-17401.34</v>
          </cell>
          <cell r="P291">
            <v>6806272.6600000001</v>
          </cell>
          <cell r="R291">
            <v>2289521</v>
          </cell>
          <cell r="T291">
            <v>2.0370859129452414</v>
          </cell>
          <cell r="V291">
            <v>139179</v>
          </cell>
          <cell r="X291">
            <v>-17140.910000000003</v>
          </cell>
          <cell r="Z291">
            <v>-40</v>
          </cell>
          <cell r="AB291">
            <v>-6856.3640000000014</v>
          </cell>
          <cell r="AD291">
            <v>2404702.7259999998</v>
          </cell>
          <cell r="AF291">
            <v>2.0370859129452414</v>
          </cell>
          <cell r="AH291">
            <v>138827</v>
          </cell>
          <cell r="AJ291">
            <v>-17401.34</v>
          </cell>
          <cell r="AL291">
            <v>-40</v>
          </cell>
          <cell r="AN291">
            <v>-6960.5360000000001</v>
          </cell>
          <cell r="AP291">
            <v>2519167.85</v>
          </cell>
        </row>
        <row r="292">
          <cell r="A292">
            <v>0</v>
          </cell>
          <cell r="F292" t="str">
            <v>TOTAL NORTH UMPQUA</v>
          </cell>
          <cell r="H292">
            <v>188363479.35000002</v>
          </cell>
          <cell r="J292">
            <v>-445826.42000000004</v>
          </cell>
          <cell r="L292">
            <v>187917652.93000004</v>
          </cell>
          <cell r="N292">
            <v>-461282.32000000018</v>
          </cell>
          <cell r="P292">
            <v>187456370.60999998</v>
          </cell>
          <cell r="R292">
            <v>49872536</v>
          </cell>
          <cell r="V292">
            <v>3815865</v>
          </cell>
          <cell r="X292">
            <v>-445826.42000000004</v>
          </cell>
          <cell r="AB292">
            <v>-159380.367</v>
          </cell>
          <cell r="AD292">
            <v>53083194.213</v>
          </cell>
          <cell r="AH292">
            <v>3806264</v>
          </cell>
          <cell r="AJ292">
            <v>-461282.32000000018</v>
          </cell>
          <cell r="AN292">
            <v>-164067.43700000003</v>
          </cell>
          <cell r="AP292">
            <v>56264108.455999993</v>
          </cell>
        </row>
        <row r="293">
          <cell r="A293">
            <v>0</v>
          </cell>
        </row>
        <row r="294">
          <cell r="A294">
            <v>0</v>
          </cell>
          <cell r="F294" t="str">
            <v>OLMSTED</v>
          </cell>
        </row>
        <row r="295">
          <cell r="A295" t="str">
            <v xml:space="preserve">331.00 0316         </v>
          </cell>
          <cell r="B295">
            <v>316</v>
          </cell>
          <cell r="C295" t="str">
            <v>ProdTrans</v>
          </cell>
          <cell r="D295" t="str">
            <v xml:space="preserve">331.00 0316         </v>
          </cell>
          <cell r="E295">
            <v>331</v>
          </cell>
          <cell r="F295" t="str">
            <v>Structures and Improvements</v>
          </cell>
          <cell r="H295">
            <v>190851.69</v>
          </cell>
          <cell r="J295">
            <v>-1178.7299999999998</v>
          </cell>
          <cell r="L295">
            <v>189672.95999999999</v>
          </cell>
          <cell r="N295">
            <v>-1192.5099999999998</v>
          </cell>
          <cell r="P295">
            <v>188480.44999999998</v>
          </cell>
          <cell r="R295">
            <v>149454</v>
          </cell>
          <cell r="T295">
            <v>2.8285473081255086</v>
          </cell>
          <cell r="V295">
            <v>5382</v>
          </cell>
          <cell r="X295">
            <v>-1178.7299999999998</v>
          </cell>
          <cell r="Z295">
            <v>-40</v>
          </cell>
          <cell r="AB295">
            <v>-471.4919999999999</v>
          </cell>
          <cell r="AD295">
            <v>153185.77799999999</v>
          </cell>
          <cell r="AF295">
            <v>2.8285473081255086</v>
          </cell>
          <cell r="AH295">
            <v>5348</v>
          </cell>
          <cell r="AJ295">
            <v>-1192.5099999999998</v>
          </cell>
          <cell r="AL295">
            <v>-40</v>
          </cell>
          <cell r="AN295">
            <v>-477.00399999999996</v>
          </cell>
          <cell r="AP295">
            <v>156864.264</v>
          </cell>
        </row>
        <row r="296">
          <cell r="A296" t="str">
            <v xml:space="preserve">334.00 0316         </v>
          </cell>
          <cell r="B296">
            <v>316</v>
          </cell>
          <cell r="C296" t="str">
            <v>ProdTrans</v>
          </cell>
          <cell r="D296" t="str">
            <v xml:space="preserve">334.00 0316         </v>
          </cell>
          <cell r="E296">
            <v>334</v>
          </cell>
          <cell r="F296" t="str">
            <v>Accessory Electric Equipment</v>
          </cell>
          <cell r="H296">
            <v>28640.22</v>
          </cell>
          <cell r="J296">
            <v>-201.45</v>
          </cell>
          <cell r="L296">
            <v>28438.77</v>
          </cell>
          <cell r="N296">
            <v>-208.59</v>
          </cell>
          <cell r="P296">
            <v>28230.18</v>
          </cell>
          <cell r="R296">
            <v>17085</v>
          </cell>
          <cell r="T296">
            <v>6.794260444091317</v>
          </cell>
          <cell r="V296">
            <v>1939</v>
          </cell>
          <cell r="X296">
            <v>-201.45</v>
          </cell>
          <cell r="Z296">
            <v>-20</v>
          </cell>
          <cell r="AB296">
            <v>-40.29</v>
          </cell>
          <cell r="AD296">
            <v>18782.259999999998</v>
          </cell>
          <cell r="AF296">
            <v>6.794260444091317</v>
          </cell>
          <cell r="AH296">
            <v>1925</v>
          </cell>
          <cell r="AJ296">
            <v>-208.59</v>
          </cell>
          <cell r="AL296">
            <v>-20</v>
          </cell>
          <cell r="AN296">
            <v>-41.718000000000004</v>
          </cell>
          <cell r="AP296">
            <v>20456.951999999997</v>
          </cell>
        </row>
        <row r="297">
          <cell r="A297" t="str">
            <v xml:space="preserve">335.00 0316         </v>
          </cell>
          <cell r="B297">
            <v>316</v>
          </cell>
          <cell r="C297" t="str">
            <v>ProdTrans</v>
          </cell>
          <cell r="D297" t="str">
            <v xml:space="preserve">335.00 0316         </v>
          </cell>
          <cell r="E297">
            <v>335</v>
          </cell>
          <cell r="F297" t="str">
            <v>Miscellaneous Power Plant Equipment</v>
          </cell>
          <cell r="H297">
            <v>3274.14</v>
          </cell>
          <cell r="J297">
            <v>-24.990000000000002</v>
          </cell>
          <cell r="L297">
            <v>3249.15</v>
          </cell>
          <cell r="N297">
            <v>-25.130000000000003</v>
          </cell>
          <cell r="P297">
            <v>3224.02</v>
          </cell>
          <cell r="R297">
            <v>2581</v>
          </cell>
          <cell r="T297">
            <v>4.129113188008585</v>
          </cell>
          <cell r="V297">
            <v>135</v>
          </cell>
          <cell r="X297">
            <v>-24.990000000000002</v>
          </cell>
          <cell r="Z297">
            <v>-10</v>
          </cell>
          <cell r="AB297">
            <v>-2.4990000000000006</v>
          </cell>
          <cell r="AD297">
            <v>2688.5110000000004</v>
          </cell>
          <cell r="AF297">
            <v>4.129113188008585</v>
          </cell>
          <cell r="AH297">
            <v>134</v>
          </cell>
          <cell r="AJ297">
            <v>-25.130000000000003</v>
          </cell>
          <cell r="AL297">
            <v>-10</v>
          </cell>
          <cell r="AN297">
            <v>-2.5129999999999999</v>
          </cell>
          <cell r="AP297">
            <v>2794.8680000000004</v>
          </cell>
        </row>
        <row r="298">
          <cell r="A298" t="str">
            <v xml:space="preserve">336.00 0316         </v>
          </cell>
          <cell r="B298">
            <v>316</v>
          </cell>
          <cell r="C298" t="str">
            <v>ProdTrans</v>
          </cell>
          <cell r="D298" t="str">
            <v xml:space="preserve">336.00 0316         </v>
          </cell>
          <cell r="E298">
            <v>336</v>
          </cell>
          <cell r="F298" t="str">
            <v>Roads, Railroads and Bridges</v>
          </cell>
          <cell r="H298">
            <v>12641.17</v>
          </cell>
          <cell r="J298">
            <v>-21.61</v>
          </cell>
          <cell r="L298">
            <v>12619.56</v>
          </cell>
          <cell r="N298">
            <v>-21.93</v>
          </cell>
          <cell r="P298">
            <v>12597.63</v>
          </cell>
          <cell r="R298">
            <v>6512</v>
          </cell>
          <cell r="T298">
            <v>5.3863990302808258</v>
          </cell>
          <cell r="V298">
            <v>680</v>
          </cell>
          <cell r="X298">
            <v>-21.61</v>
          </cell>
          <cell r="Z298">
            <v>-40</v>
          </cell>
          <cell r="AB298">
            <v>-8.6440000000000001</v>
          </cell>
          <cell r="AD298">
            <v>7161.7460000000001</v>
          </cell>
          <cell r="AF298">
            <v>5.3863990302808258</v>
          </cell>
          <cell r="AH298">
            <v>679</v>
          </cell>
          <cell r="AJ298">
            <v>-21.93</v>
          </cell>
          <cell r="AL298">
            <v>-40</v>
          </cell>
          <cell r="AN298">
            <v>-8.7720000000000002</v>
          </cell>
          <cell r="AP298">
            <v>7810.0439999999999</v>
          </cell>
        </row>
        <row r="299">
          <cell r="A299">
            <v>0</v>
          </cell>
          <cell r="F299" t="str">
            <v>TOTAL OLMSTED</v>
          </cell>
          <cell r="H299">
            <v>235407.22000000003</v>
          </cell>
          <cell r="J299">
            <v>-1426.7799999999997</v>
          </cell>
          <cell r="L299">
            <v>233980.43999999997</v>
          </cell>
          <cell r="N299">
            <v>-1448.1599999999999</v>
          </cell>
          <cell r="P299">
            <v>232532.27999999997</v>
          </cell>
          <cell r="R299">
            <v>175632</v>
          </cell>
          <cell r="V299">
            <v>8136</v>
          </cell>
          <cell r="X299">
            <v>-1426.7799999999997</v>
          </cell>
          <cell r="AB299">
            <v>-522.92499999999995</v>
          </cell>
          <cell r="AD299">
            <v>181818.29500000001</v>
          </cell>
          <cell r="AH299">
            <v>8086</v>
          </cell>
          <cell r="AJ299">
            <v>-1448.1599999999999</v>
          </cell>
          <cell r="AN299">
            <v>-530.00700000000006</v>
          </cell>
          <cell r="AP299">
            <v>187926.12799999997</v>
          </cell>
        </row>
        <row r="300">
          <cell r="A300">
            <v>0</v>
          </cell>
        </row>
        <row r="301">
          <cell r="A301">
            <v>0</v>
          </cell>
          <cell r="F301" t="str">
            <v>PARIS</v>
          </cell>
        </row>
        <row r="302">
          <cell r="A302" t="str">
            <v xml:space="preserve">331.00 0317         </v>
          </cell>
          <cell r="B302">
            <v>317</v>
          </cell>
          <cell r="C302" t="str">
            <v>ProdTrans</v>
          </cell>
          <cell r="D302" t="str">
            <v xml:space="preserve">331.00 0317         </v>
          </cell>
          <cell r="E302">
            <v>331</v>
          </cell>
          <cell r="F302" t="str">
            <v>Structures and Improvements</v>
          </cell>
          <cell r="H302">
            <v>115992.18</v>
          </cell>
          <cell r="J302">
            <v>-258.97999999999996</v>
          </cell>
          <cell r="L302">
            <v>115733.2</v>
          </cell>
          <cell r="N302">
            <v>-262.75</v>
          </cell>
          <cell r="P302">
            <v>115470.45</v>
          </cell>
          <cell r="R302">
            <v>55262</v>
          </cell>
          <cell r="T302">
            <v>6.1081057530733531</v>
          </cell>
          <cell r="V302">
            <v>7077</v>
          </cell>
          <cell r="X302">
            <v>-258.97999999999996</v>
          </cell>
          <cell r="Z302">
            <v>-40</v>
          </cell>
          <cell r="AB302">
            <v>-103.59199999999998</v>
          </cell>
          <cell r="AD302">
            <v>61976.428</v>
          </cell>
          <cell r="AF302">
            <v>6.1081057530733531</v>
          </cell>
          <cell r="AH302">
            <v>7061</v>
          </cell>
          <cell r="AJ302">
            <v>-262.75</v>
          </cell>
          <cell r="AL302">
            <v>-40</v>
          </cell>
          <cell r="AN302">
            <v>-105.1</v>
          </cell>
          <cell r="AP302">
            <v>68669.577999999994</v>
          </cell>
        </row>
        <row r="303">
          <cell r="A303" t="str">
            <v xml:space="preserve">332.00 0317         </v>
          </cell>
          <cell r="B303">
            <v>317</v>
          </cell>
          <cell r="C303" t="str">
            <v>ProdTrans</v>
          </cell>
          <cell r="D303" t="str">
            <v xml:space="preserve">332.00 0317         </v>
          </cell>
          <cell r="E303">
            <v>332</v>
          </cell>
          <cell r="F303" t="str">
            <v>Reservoirs, Dams and Waterways</v>
          </cell>
          <cell r="H303">
            <v>96285</v>
          </cell>
          <cell r="J303">
            <v>-534.70999999999981</v>
          </cell>
          <cell r="L303">
            <v>95750.29</v>
          </cell>
          <cell r="N303">
            <v>-543.15000000000009</v>
          </cell>
          <cell r="P303">
            <v>95207.14</v>
          </cell>
          <cell r="R303">
            <v>95825</v>
          </cell>
          <cell r="T303">
            <v>5.1864811761995933</v>
          </cell>
          <cell r="V303">
            <v>4980</v>
          </cell>
          <cell r="X303">
            <v>-534.70999999999981</v>
          </cell>
          <cell r="Z303">
            <v>-40</v>
          </cell>
          <cell r="AB303">
            <v>-213.88399999999993</v>
          </cell>
          <cell r="AD303">
            <v>100056.40599999999</v>
          </cell>
          <cell r="AF303">
            <v>5.1864811761995933</v>
          </cell>
          <cell r="AH303">
            <v>4952</v>
          </cell>
          <cell r="AJ303">
            <v>-543.15000000000009</v>
          </cell>
          <cell r="AL303">
            <v>-40</v>
          </cell>
          <cell r="AN303">
            <v>-217.26000000000005</v>
          </cell>
          <cell r="AP303">
            <v>104247.996</v>
          </cell>
        </row>
        <row r="304">
          <cell r="A304" t="str">
            <v xml:space="preserve">333.00 0317         </v>
          </cell>
          <cell r="B304">
            <v>317</v>
          </cell>
          <cell r="C304" t="str">
            <v>ProdTrans</v>
          </cell>
          <cell r="D304" t="str">
            <v xml:space="preserve">333.00 0317         </v>
          </cell>
          <cell r="E304">
            <v>333</v>
          </cell>
          <cell r="F304" t="str">
            <v>Waterwheels, Turbines and Generators</v>
          </cell>
          <cell r="H304">
            <v>73253.33</v>
          </cell>
          <cell r="J304">
            <v>-477.65</v>
          </cell>
          <cell r="L304">
            <v>72775.680000000008</v>
          </cell>
          <cell r="N304">
            <v>-485.21999999999997</v>
          </cell>
          <cell r="P304">
            <v>72290.460000000006</v>
          </cell>
          <cell r="R304">
            <v>68094</v>
          </cell>
          <cell r="T304">
            <v>6.0768871564165368</v>
          </cell>
          <cell r="V304">
            <v>4437</v>
          </cell>
          <cell r="X304">
            <v>-477.65</v>
          </cell>
          <cell r="Z304">
            <v>-40</v>
          </cell>
          <cell r="AB304">
            <v>-191.06</v>
          </cell>
          <cell r="AD304">
            <v>71862.290000000008</v>
          </cell>
          <cell r="AF304">
            <v>6.0768871564165368</v>
          </cell>
          <cell r="AH304">
            <v>4408</v>
          </cell>
          <cell r="AJ304">
            <v>-485.21999999999997</v>
          </cell>
          <cell r="AL304">
            <v>-40</v>
          </cell>
          <cell r="AN304">
            <v>-194.08799999999999</v>
          </cell>
          <cell r="AP304">
            <v>75590.982000000004</v>
          </cell>
        </row>
        <row r="305">
          <cell r="A305" t="str">
            <v xml:space="preserve">334.00 0317         </v>
          </cell>
          <cell r="B305">
            <v>317</v>
          </cell>
          <cell r="C305" t="str">
            <v>ProdTrans</v>
          </cell>
          <cell r="D305" t="str">
            <v xml:space="preserve">334.00 0317         </v>
          </cell>
          <cell r="E305">
            <v>334</v>
          </cell>
          <cell r="F305" t="str">
            <v>Accessory Electric Equipment</v>
          </cell>
          <cell r="H305">
            <v>151116.65</v>
          </cell>
          <cell r="J305">
            <v>-1273.48</v>
          </cell>
          <cell r="L305">
            <v>149843.16999999998</v>
          </cell>
          <cell r="N305">
            <v>-1311.9</v>
          </cell>
          <cell r="P305">
            <v>148531.26999999999</v>
          </cell>
          <cell r="R305">
            <v>103434</v>
          </cell>
          <cell r="T305">
            <v>6.9799619842079803</v>
          </cell>
          <cell r="V305">
            <v>10503</v>
          </cell>
          <cell r="X305">
            <v>-1273.48</v>
          </cell>
          <cell r="Z305">
            <v>-20</v>
          </cell>
          <cell r="AB305">
            <v>-254.696</v>
          </cell>
          <cell r="AD305">
            <v>112408.82400000001</v>
          </cell>
          <cell r="AF305">
            <v>6.9799619842079803</v>
          </cell>
          <cell r="AH305">
            <v>10413</v>
          </cell>
          <cell r="AJ305">
            <v>-1311.9</v>
          </cell>
          <cell r="AL305">
            <v>-20</v>
          </cell>
          <cell r="AN305">
            <v>-262.38</v>
          </cell>
          <cell r="AP305">
            <v>121247.54400000001</v>
          </cell>
        </row>
        <row r="306">
          <cell r="A306" t="str">
            <v xml:space="preserve">335.00 0317         </v>
          </cell>
          <cell r="B306">
            <v>317</v>
          </cell>
          <cell r="C306" t="str">
            <v>ProdTrans</v>
          </cell>
          <cell r="D306" t="str">
            <v xml:space="preserve">335.00 0317         </v>
          </cell>
          <cell r="E306">
            <v>335</v>
          </cell>
          <cell r="F306" t="str">
            <v>Miscellaneous Power Plant Equipment</v>
          </cell>
          <cell r="H306">
            <v>417.22</v>
          </cell>
          <cell r="J306">
            <v>-3.12</v>
          </cell>
          <cell r="L306">
            <v>414.1</v>
          </cell>
          <cell r="N306">
            <v>-3.1399999999999997</v>
          </cell>
          <cell r="P306">
            <v>410.96000000000004</v>
          </cell>
          <cell r="R306">
            <v>390</v>
          </cell>
          <cell r="T306">
            <v>8.2487309644670042</v>
          </cell>
          <cell r="V306">
            <v>34</v>
          </cell>
          <cell r="X306">
            <v>-3.12</v>
          </cell>
          <cell r="Z306">
            <v>-10</v>
          </cell>
          <cell r="AB306">
            <v>-0.31200000000000006</v>
          </cell>
          <cell r="AD306">
            <v>420.56799999999998</v>
          </cell>
          <cell r="AF306">
            <v>8.2487309644670042</v>
          </cell>
          <cell r="AH306">
            <v>34</v>
          </cell>
          <cell r="AJ306">
            <v>-3.1399999999999997</v>
          </cell>
          <cell r="AL306">
            <v>-10</v>
          </cell>
          <cell r="AN306">
            <v>-0.314</v>
          </cell>
          <cell r="AP306">
            <v>451.11399999999998</v>
          </cell>
        </row>
        <row r="307">
          <cell r="A307">
            <v>0</v>
          </cell>
          <cell r="F307" t="str">
            <v>TOTAL PARIS</v>
          </cell>
          <cell r="H307">
            <v>437064.38</v>
          </cell>
          <cell r="J307">
            <v>-2547.9399999999996</v>
          </cell>
          <cell r="L307">
            <v>434516.43999999994</v>
          </cell>
          <cell r="N307">
            <v>-2606.1600000000003</v>
          </cell>
          <cell r="P307">
            <v>431910.27999999997</v>
          </cell>
          <cell r="R307">
            <v>323005</v>
          </cell>
          <cell r="V307">
            <v>27031</v>
          </cell>
          <cell r="X307">
            <v>-2547.9399999999996</v>
          </cell>
          <cell r="AB307">
            <v>-763.54399999999987</v>
          </cell>
          <cell r="AD307">
            <v>346724.516</v>
          </cell>
          <cell r="AH307">
            <v>26868</v>
          </cell>
          <cell r="AJ307">
            <v>-2606.1600000000003</v>
          </cell>
          <cell r="AN307">
            <v>-779.14199999999994</v>
          </cell>
          <cell r="AP307">
            <v>370207.21399999998</v>
          </cell>
        </row>
        <row r="308">
          <cell r="A308">
            <v>0</v>
          </cell>
        </row>
        <row r="309">
          <cell r="A309">
            <v>0</v>
          </cell>
          <cell r="F309" t="str">
            <v>PIONEER</v>
          </cell>
        </row>
        <row r="310">
          <cell r="A310" t="str">
            <v xml:space="preserve">330.20 0318         </v>
          </cell>
          <cell r="B310">
            <v>318</v>
          </cell>
          <cell r="C310" t="str">
            <v>ProdTrans</v>
          </cell>
          <cell r="D310" t="str">
            <v xml:space="preserve">330.20 0318         </v>
          </cell>
          <cell r="E310">
            <v>330.2</v>
          </cell>
          <cell r="F310" t="str">
            <v>Land Rights</v>
          </cell>
          <cell r="H310">
            <v>9247.48</v>
          </cell>
          <cell r="J310">
            <v>0</v>
          </cell>
          <cell r="L310">
            <v>9247.48</v>
          </cell>
          <cell r="N310">
            <v>0</v>
          </cell>
          <cell r="P310">
            <v>9247.48</v>
          </cell>
          <cell r="R310">
            <v>7357</v>
          </cell>
          <cell r="T310">
            <v>0.93138315129231097</v>
          </cell>
          <cell r="V310">
            <v>86</v>
          </cell>
          <cell r="X310">
            <v>0</v>
          </cell>
          <cell r="Z310">
            <v>0</v>
          </cell>
          <cell r="AB310">
            <v>0</v>
          </cell>
          <cell r="AD310">
            <v>7443</v>
          </cell>
          <cell r="AF310">
            <v>0.93138315129231097</v>
          </cell>
          <cell r="AH310">
            <v>86</v>
          </cell>
          <cell r="AJ310">
            <v>0</v>
          </cell>
          <cell r="AL310">
            <v>0</v>
          </cell>
          <cell r="AN310">
            <v>0</v>
          </cell>
          <cell r="AP310">
            <v>7529</v>
          </cell>
        </row>
        <row r="311">
          <cell r="A311" t="str">
            <v xml:space="preserve">330.30 0318         </v>
          </cell>
          <cell r="B311">
            <v>318</v>
          </cell>
          <cell r="C311" t="str">
            <v>ProdTrans</v>
          </cell>
          <cell r="D311" t="str">
            <v xml:space="preserve">330.30 0318         </v>
          </cell>
          <cell r="E311">
            <v>330.3</v>
          </cell>
          <cell r="F311" t="str">
            <v>Water Rights</v>
          </cell>
          <cell r="H311">
            <v>110805.67</v>
          </cell>
          <cell r="J311">
            <v>0</v>
          </cell>
          <cell r="L311">
            <v>110805.67</v>
          </cell>
          <cell r="N311">
            <v>0</v>
          </cell>
          <cell r="P311">
            <v>110805.67</v>
          </cell>
          <cell r="R311">
            <v>88175</v>
          </cell>
          <cell r="T311">
            <v>0.93086866535506496</v>
          </cell>
          <cell r="V311">
            <v>1031</v>
          </cell>
          <cell r="X311">
            <v>0</v>
          </cell>
          <cell r="Z311">
            <v>0</v>
          </cell>
          <cell r="AB311">
            <v>0</v>
          </cell>
          <cell r="AD311">
            <v>89206</v>
          </cell>
          <cell r="AF311">
            <v>0.93086866535506496</v>
          </cell>
          <cell r="AH311">
            <v>1031</v>
          </cell>
          <cell r="AJ311">
            <v>0</v>
          </cell>
          <cell r="AL311">
            <v>0</v>
          </cell>
          <cell r="AN311">
            <v>0</v>
          </cell>
          <cell r="AP311">
            <v>90237</v>
          </cell>
        </row>
        <row r="312">
          <cell r="A312" t="str">
            <v xml:space="preserve">331.00 0318         </v>
          </cell>
          <cell r="B312">
            <v>318</v>
          </cell>
          <cell r="C312" t="str">
            <v>ProdTrans</v>
          </cell>
          <cell r="D312" t="str">
            <v xml:space="preserve">331.00 0318         </v>
          </cell>
          <cell r="E312">
            <v>331</v>
          </cell>
          <cell r="F312" t="str">
            <v>Structures and Improvements</v>
          </cell>
          <cell r="H312">
            <v>514442.22</v>
          </cell>
          <cell r="J312">
            <v>-1527.7700000000002</v>
          </cell>
          <cell r="L312">
            <v>512914.44999999995</v>
          </cell>
          <cell r="N312">
            <v>-1547.1899999999998</v>
          </cell>
          <cell r="P312">
            <v>511367.25999999995</v>
          </cell>
          <cell r="R312">
            <v>204736</v>
          </cell>
          <cell r="T312">
            <v>1.9423606469478352</v>
          </cell>
          <cell r="V312">
            <v>9977</v>
          </cell>
          <cell r="X312">
            <v>-1527.7700000000002</v>
          </cell>
          <cell r="Z312">
            <v>-40</v>
          </cell>
          <cell r="AB312">
            <v>-611.10800000000006</v>
          </cell>
          <cell r="AD312">
            <v>212574.122</v>
          </cell>
          <cell r="AF312">
            <v>1.9423606469478352</v>
          </cell>
          <cell r="AH312">
            <v>9948</v>
          </cell>
          <cell r="AJ312">
            <v>-1547.1899999999998</v>
          </cell>
          <cell r="AL312">
            <v>-40</v>
          </cell>
          <cell r="AN312">
            <v>-618.87599999999986</v>
          </cell>
          <cell r="AP312">
            <v>220356.05600000001</v>
          </cell>
        </row>
        <row r="313">
          <cell r="A313" t="str">
            <v xml:space="preserve">332.00 0318         </v>
          </cell>
          <cell r="B313">
            <v>318</v>
          </cell>
          <cell r="C313" t="str">
            <v>ProdTrans</v>
          </cell>
          <cell r="D313" t="str">
            <v xml:space="preserve">332.00 0318         </v>
          </cell>
          <cell r="E313">
            <v>332</v>
          </cell>
          <cell r="F313" t="str">
            <v>Reservoirs, Dams and Waterways</v>
          </cell>
          <cell r="H313">
            <v>8118726.1299999999</v>
          </cell>
          <cell r="J313">
            <v>-16865.55</v>
          </cell>
          <cell r="L313">
            <v>8101860.5800000001</v>
          </cell>
          <cell r="N313">
            <v>-17191.169999999998</v>
          </cell>
          <cell r="P313">
            <v>8084669.4100000001</v>
          </cell>
          <cell r="R313">
            <v>3891552</v>
          </cell>
          <cell r="T313">
            <v>2.4193129801488245</v>
          </cell>
          <cell r="V313">
            <v>196213</v>
          </cell>
          <cell r="X313">
            <v>-16865.55</v>
          </cell>
          <cell r="Z313">
            <v>-40</v>
          </cell>
          <cell r="AB313">
            <v>-6746.22</v>
          </cell>
          <cell r="AD313">
            <v>4064153.23</v>
          </cell>
          <cell r="AF313">
            <v>2.4193129801488245</v>
          </cell>
          <cell r="AH313">
            <v>195801</v>
          </cell>
          <cell r="AJ313">
            <v>-17191.169999999998</v>
          </cell>
          <cell r="AL313">
            <v>-40</v>
          </cell>
          <cell r="AN313">
            <v>-6876.4679999999989</v>
          </cell>
          <cell r="AP313">
            <v>4235886.5920000002</v>
          </cell>
        </row>
        <row r="314">
          <cell r="A314" t="str">
            <v xml:space="preserve">333.00 0318         </v>
          </cell>
          <cell r="B314">
            <v>318</v>
          </cell>
          <cell r="C314" t="str">
            <v>ProdTrans</v>
          </cell>
          <cell r="D314" t="str">
            <v xml:space="preserve">333.00 0318         </v>
          </cell>
          <cell r="E314">
            <v>333</v>
          </cell>
          <cell r="F314" t="str">
            <v>Waterwheels, Turbines and Generators</v>
          </cell>
          <cell r="H314">
            <v>1598920.96</v>
          </cell>
          <cell r="J314">
            <v>-2466.98</v>
          </cell>
          <cell r="L314">
            <v>1596453.98</v>
          </cell>
          <cell r="N314">
            <v>-2617.8799999999997</v>
          </cell>
          <cell r="P314">
            <v>1593836.1</v>
          </cell>
          <cell r="R314">
            <v>394338</v>
          </cell>
          <cell r="T314">
            <v>2.8448030959184014</v>
          </cell>
          <cell r="V314">
            <v>45451</v>
          </cell>
          <cell r="X314">
            <v>-2466.98</v>
          </cell>
          <cell r="Z314">
            <v>-40</v>
          </cell>
          <cell r="AB314">
            <v>-986.79199999999992</v>
          </cell>
          <cell r="AD314">
            <v>436335.228</v>
          </cell>
          <cell r="AF314">
            <v>2.8448030959184014</v>
          </cell>
          <cell r="AH314">
            <v>45379</v>
          </cell>
          <cell r="AJ314">
            <v>-2617.8799999999997</v>
          </cell>
          <cell r="AL314">
            <v>-40</v>
          </cell>
          <cell r="AN314">
            <v>-1047.1519999999998</v>
          </cell>
          <cell r="AP314">
            <v>478049.196</v>
          </cell>
        </row>
        <row r="315">
          <cell r="A315" t="str">
            <v xml:space="preserve">334.00 0318         </v>
          </cell>
          <cell r="B315">
            <v>318</v>
          </cell>
          <cell r="C315" t="str">
            <v>ProdTrans</v>
          </cell>
          <cell r="D315" t="str">
            <v xml:space="preserve">334.00 0318         </v>
          </cell>
          <cell r="E315">
            <v>334</v>
          </cell>
          <cell r="F315" t="str">
            <v>Accessory Electric Equipment</v>
          </cell>
          <cell r="H315">
            <v>543405.18000000005</v>
          </cell>
          <cell r="J315">
            <v>-4923.79</v>
          </cell>
          <cell r="L315">
            <v>538481.39</v>
          </cell>
          <cell r="N315">
            <v>-5019.78</v>
          </cell>
          <cell r="P315">
            <v>533461.61</v>
          </cell>
          <cell r="R315">
            <v>226055</v>
          </cell>
          <cell r="T315">
            <v>2.6665776419354796</v>
          </cell>
          <cell r="V315">
            <v>14425</v>
          </cell>
          <cell r="X315">
            <v>-4923.79</v>
          </cell>
          <cell r="Z315">
            <v>-20</v>
          </cell>
          <cell r="AB315">
            <v>-984.75800000000004</v>
          </cell>
          <cell r="AD315">
            <v>234571.45199999999</v>
          </cell>
          <cell r="AF315">
            <v>2.6665776419354796</v>
          </cell>
          <cell r="AH315">
            <v>14292</v>
          </cell>
          <cell r="AJ315">
            <v>-5019.78</v>
          </cell>
          <cell r="AL315">
            <v>-20</v>
          </cell>
          <cell r="AN315">
            <v>-1003.9559999999999</v>
          </cell>
          <cell r="AP315">
            <v>242839.71599999999</v>
          </cell>
        </row>
        <row r="316">
          <cell r="A316" t="str">
            <v xml:space="preserve">335.00 0318         </v>
          </cell>
          <cell r="B316">
            <v>318</v>
          </cell>
          <cell r="C316" t="str">
            <v>ProdTrans</v>
          </cell>
          <cell r="D316" t="str">
            <v xml:space="preserve">335.00 0318         </v>
          </cell>
          <cell r="E316">
            <v>335</v>
          </cell>
          <cell r="F316" t="str">
            <v>Miscellaneous Power Plant Equipment</v>
          </cell>
          <cell r="H316">
            <v>9601.69</v>
          </cell>
          <cell r="J316">
            <v>-66.78</v>
          </cell>
          <cell r="L316">
            <v>9534.91</v>
          </cell>
          <cell r="N316">
            <v>-67.14</v>
          </cell>
          <cell r="P316">
            <v>9467.77</v>
          </cell>
          <cell r="R316">
            <v>4918</v>
          </cell>
          <cell r="T316">
            <v>2.5168759518215498</v>
          </cell>
          <cell r="V316">
            <v>241</v>
          </cell>
          <cell r="X316">
            <v>-66.78</v>
          </cell>
          <cell r="Z316">
            <v>-10</v>
          </cell>
          <cell r="AB316">
            <v>-6.6779999999999999</v>
          </cell>
          <cell r="AD316">
            <v>5085.5420000000004</v>
          </cell>
          <cell r="AF316">
            <v>2.5168759518215498</v>
          </cell>
          <cell r="AH316">
            <v>239</v>
          </cell>
          <cell r="AJ316">
            <v>-67.14</v>
          </cell>
          <cell r="AL316">
            <v>-10</v>
          </cell>
          <cell r="AN316">
            <v>-6.7139999999999995</v>
          </cell>
          <cell r="AP316">
            <v>5250.6880000000001</v>
          </cell>
        </row>
        <row r="317">
          <cell r="A317" t="str">
            <v xml:space="preserve">336.00 0318         </v>
          </cell>
          <cell r="B317">
            <v>318</v>
          </cell>
          <cell r="C317" t="str">
            <v>ProdTrans</v>
          </cell>
          <cell r="D317" t="str">
            <v xml:space="preserve">336.00 0318         </v>
          </cell>
          <cell r="E317">
            <v>336</v>
          </cell>
          <cell r="F317" t="str">
            <v>Roads, Railroads and Bridges</v>
          </cell>
          <cell r="H317">
            <v>70754.91</v>
          </cell>
          <cell r="J317">
            <v>-127.91</v>
          </cell>
          <cell r="L317">
            <v>70627</v>
          </cell>
          <cell r="N317">
            <v>-129.74</v>
          </cell>
          <cell r="P317">
            <v>70497.259999999995</v>
          </cell>
          <cell r="R317">
            <v>7613</v>
          </cell>
          <cell r="T317">
            <v>2.1213683783486301</v>
          </cell>
          <cell r="V317">
            <v>1500</v>
          </cell>
          <cell r="X317">
            <v>-127.91</v>
          </cell>
          <cell r="Z317">
            <v>-40</v>
          </cell>
          <cell r="AB317">
            <v>-51.163999999999994</v>
          </cell>
          <cell r="AD317">
            <v>8933.9259999999995</v>
          </cell>
          <cell r="AF317">
            <v>2.1213683783486301</v>
          </cell>
          <cell r="AH317">
            <v>1497</v>
          </cell>
          <cell r="AJ317">
            <v>-129.74</v>
          </cell>
          <cell r="AL317">
            <v>-40</v>
          </cell>
          <cell r="AN317">
            <v>-51.896000000000001</v>
          </cell>
          <cell r="AP317">
            <v>10249.289999999999</v>
          </cell>
        </row>
        <row r="318">
          <cell r="A318">
            <v>0</v>
          </cell>
          <cell r="F318" t="str">
            <v>TOTAL PIONEER</v>
          </cell>
          <cell r="H318">
            <v>10975904.24</v>
          </cell>
          <cell r="J318">
            <v>-25978.78</v>
          </cell>
          <cell r="L318">
            <v>10949925.460000001</v>
          </cell>
          <cell r="N318">
            <v>-26572.899999999998</v>
          </cell>
          <cell r="P318">
            <v>10923352.559999999</v>
          </cell>
          <cell r="R318">
            <v>4824744</v>
          </cell>
          <cell r="V318">
            <v>268924</v>
          </cell>
          <cell r="X318">
            <v>-25978.78</v>
          </cell>
          <cell r="AB318">
            <v>-9386.7200000000012</v>
          </cell>
          <cell r="AD318">
            <v>5058302.5</v>
          </cell>
          <cell r="AH318">
            <v>268273</v>
          </cell>
          <cell r="AJ318">
            <v>-26572.899999999998</v>
          </cell>
          <cell r="AN318">
            <v>-9605.0619999999999</v>
          </cell>
          <cell r="AP318">
            <v>5290397.5380000006</v>
          </cell>
        </row>
        <row r="319">
          <cell r="A319">
            <v>0</v>
          </cell>
        </row>
        <row r="320">
          <cell r="A320">
            <v>0</v>
          </cell>
          <cell r="F320" t="str">
            <v>PROSPECT # 1, 2 AND 4</v>
          </cell>
        </row>
        <row r="321">
          <cell r="A321" t="str">
            <v xml:space="preserve">330.20 0319         </v>
          </cell>
          <cell r="B321">
            <v>319</v>
          </cell>
          <cell r="C321" t="str">
            <v>ProdTrans</v>
          </cell>
          <cell r="D321" t="str">
            <v xml:space="preserve">330.20 0319         </v>
          </cell>
          <cell r="E321">
            <v>330.2</v>
          </cell>
          <cell r="F321" t="str">
            <v>Land Rights</v>
          </cell>
          <cell r="H321">
            <v>3711.84</v>
          </cell>
          <cell r="J321">
            <v>0</v>
          </cell>
          <cell r="L321">
            <v>3711.84</v>
          </cell>
          <cell r="N321">
            <v>0</v>
          </cell>
          <cell r="P321">
            <v>3711.84</v>
          </cell>
          <cell r="R321">
            <v>1659</v>
          </cell>
          <cell r="T321">
            <v>2.0960789766407117</v>
          </cell>
          <cell r="V321">
            <v>78</v>
          </cell>
          <cell r="X321">
            <v>0</v>
          </cell>
          <cell r="Z321">
            <v>0</v>
          </cell>
          <cell r="AB321">
            <v>0</v>
          </cell>
          <cell r="AD321">
            <v>1737</v>
          </cell>
          <cell r="AF321">
            <v>2.0960789766407117</v>
          </cell>
          <cell r="AH321">
            <v>78</v>
          </cell>
          <cell r="AJ321">
            <v>0</v>
          </cell>
          <cell r="AL321">
            <v>0</v>
          </cell>
          <cell r="AN321">
            <v>0</v>
          </cell>
          <cell r="AP321">
            <v>1815</v>
          </cell>
        </row>
        <row r="322">
          <cell r="A322" t="str">
            <v xml:space="preserve">330.40 0319         </v>
          </cell>
          <cell r="B322">
            <v>319</v>
          </cell>
          <cell r="C322" t="str">
            <v>ProdTrans</v>
          </cell>
          <cell r="D322" t="str">
            <v xml:space="preserve">330.40 0319         </v>
          </cell>
          <cell r="E322">
            <v>330.4</v>
          </cell>
          <cell r="F322" t="str">
            <v>Flood Rights</v>
          </cell>
          <cell r="H322">
            <v>3166.96</v>
          </cell>
          <cell r="J322">
            <v>0</v>
          </cell>
          <cell r="L322">
            <v>3166.96</v>
          </cell>
          <cell r="N322">
            <v>0</v>
          </cell>
          <cell r="P322">
            <v>3166.96</v>
          </cell>
          <cell r="R322">
            <v>1988</v>
          </cell>
          <cell r="T322">
            <v>1.7478635525632276</v>
          </cell>
          <cell r="V322">
            <v>55</v>
          </cell>
          <cell r="X322">
            <v>0</v>
          </cell>
          <cell r="Z322">
            <v>0</v>
          </cell>
          <cell r="AB322">
            <v>0</v>
          </cell>
          <cell r="AD322">
            <v>2043</v>
          </cell>
          <cell r="AF322">
            <v>1.7478635525632276</v>
          </cell>
          <cell r="AH322">
            <v>55</v>
          </cell>
          <cell r="AJ322">
            <v>0</v>
          </cell>
          <cell r="AL322">
            <v>0</v>
          </cell>
          <cell r="AN322">
            <v>0</v>
          </cell>
          <cell r="AP322">
            <v>2098</v>
          </cell>
        </row>
        <row r="323">
          <cell r="A323" t="str">
            <v xml:space="preserve">331.00 0319         </v>
          </cell>
          <cell r="B323">
            <v>319</v>
          </cell>
          <cell r="C323" t="str">
            <v>ProdTrans</v>
          </cell>
          <cell r="D323" t="str">
            <v xml:space="preserve">331.00 0319         </v>
          </cell>
          <cell r="E323">
            <v>331</v>
          </cell>
          <cell r="F323" t="str">
            <v>Structures and Improvements</v>
          </cell>
          <cell r="H323">
            <v>3310521.34</v>
          </cell>
          <cell r="J323">
            <v>-8380.3099999999977</v>
          </cell>
          <cell r="L323">
            <v>3302141.03</v>
          </cell>
          <cell r="N323">
            <v>-8501.5000000000018</v>
          </cell>
          <cell r="P323">
            <v>3293639.53</v>
          </cell>
          <cell r="R323">
            <v>1043997</v>
          </cell>
          <cell r="T323">
            <v>2.4569130404844972</v>
          </cell>
          <cell r="V323">
            <v>81234</v>
          </cell>
          <cell r="X323">
            <v>-8380.3099999999977</v>
          </cell>
          <cell r="Z323">
            <v>-40</v>
          </cell>
          <cell r="AB323">
            <v>-3352.1239999999989</v>
          </cell>
          <cell r="AD323">
            <v>1113498.5659999999</v>
          </cell>
          <cell r="AF323">
            <v>2.4569130404844972</v>
          </cell>
          <cell r="AH323">
            <v>81026</v>
          </cell>
          <cell r="AJ323">
            <v>-8501.5000000000018</v>
          </cell>
          <cell r="AL323">
            <v>-40</v>
          </cell>
          <cell r="AN323">
            <v>-3400.6000000000004</v>
          </cell>
          <cell r="AP323">
            <v>1182622.4659999998</v>
          </cell>
        </row>
        <row r="324">
          <cell r="A324" t="str">
            <v xml:space="preserve">332.00 0319         </v>
          </cell>
          <cell r="B324">
            <v>319</v>
          </cell>
          <cell r="C324" t="str">
            <v>ProdTrans</v>
          </cell>
          <cell r="D324" t="str">
            <v xml:space="preserve">332.00 0319         </v>
          </cell>
          <cell r="E324">
            <v>332</v>
          </cell>
          <cell r="F324" t="str">
            <v>Reservoirs, Dams and Waterways</v>
          </cell>
          <cell r="H324">
            <v>26162163.710000001</v>
          </cell>
          <cell r="J324">
            <v>-34205.469999999994</v>
          </cell>
          <cell r="L324">
            <v>26127958.240000002</v>
          </cell>
          <cell r="N324">
            <v>-35054.78</v>
          </cell>
          <cell r="P324">
            <v>26092903.460000001</v>
          </cell>
          <cell r="R324">
            <v>6116126</v>
          </cell>
          <cell r="T324">
            <v>2.8777293805626458</v>
          </cell>
          <cell r="V324">
            <v>752384</v>
          </cell>
          <cell r="X324">
            <v>-34205.469999999994</v>
          </cell>
          <cell r="Z324">
            <v>-40</v>
          </cell>
          <cell r="AB324">
            <v>-13682.187999999998</v>
          </cell>
          <cell r="AD324">
            <v>6820622.3420000002</v>
          </cell>
          <cell r="AF324">
            <v>2.8777293805626458</v>
          </cell>
          <cell r="AH324">
            <v>751388</v>
          </cell>
          <cell r="AJ324">
            <v>-35054.78</v>
          </cell>
          <cell r="AL324">
            <v>-40</v>
          </cell>
          <cell r="AN324">
            <v>-14021.912</v>
          </cell>
          <cell r="AP324">
            <v>7522933.6500000004</v>
          </cell>
        </row>
        <row r="325">
          <cell r="A325" t="str">
            <v xml:space="preserve">333.00 0319         </v>
          </cell>
          <cell r="B325">
            <v>319</v>
          </cell>
          <cell r="C325" t="str">
            <v>ProdTrans</v>
          </cell>
          <cell r="D325" t="str">
            <v xml:space="preserve">333.00 0319         </v>
          </cell>
          <cell r="E325">
            <v>333</v>
          </cell>
          <cell r="F325" t="str">
            <v>Waterwheels, Turbines and Generators</v>
          </cell>
          <cell r="H325">
            <v>3898861.56</v>
          </cell>
          <cell r="J325">
            <v>-11654.239999999996</v>
          </cell>
          <cell r="L325">
            <v>3887207.32</v>
          </cell>
          <cell r="N325">
            <v>-11973.989999999998</v>
          </cell>
          <cell r="P325">
            <v>3875233.3299999996</v>
          </cell>
          <cell r="R325">
            <v>916508</v>
          </cell>
          <cell r="T325">
            <v>2.4463134205680439</v>
          </cell>
          <cell r="V325">
            <v>95236</v>
          </cell>
          <cell r="X325">
            <v>-11654.239999999996</v>
          </cell>
          <cell r="Z325">
            <v>-40</v>
          </cell>
          <cell r="AB325">
            <v>-4661.695999999999</v>
          </cell>
          <cell r="AD325">
            <v>995428.06400000001</v>
          </cell>
          <cell r="AF325">
            <v>2.4463134205680439</v>
          </cell>
          <cell r="AH325">
            <v>94947</v>
          </cell>
          <cell r="AJ325">
            <v>-11973.989999999998</v>
          </cell>
          <cell r="AL325">
            <v>-40</v>
          </cell>
          <cell r="AN325">
            <v>-4789.5959999999995</v>
          </cell>
          <cell r="AP325">
            <v>1073611.4780000001</v>
          </cell>
        </row>
        <row r="326">
          <cell r="A326" t="str">
            <v xml:space="preserve">334.00 0319         </v>
          </cell>
          <cell r="B326">
            <v>319</v>
          </cell>
          <cell r="C326" t="str">
            <v>ProdTrans</v>
          </cell>
          <cell r="D326" t="str">
            <v xml:space="preserve">334.00 0319         </v>
          </cell>
          <cell r="E326">
            <v>334</v>
          </cell>
          <cell r="F326" t="str">
            <v>Accessory Electric Equipment</v>
          </cell>
          <cell r="H326">
            <v>2177999.46</v>
          </cell>
          <cell r="J326">
            <v>-16466.739999999998</v>
          </cell>
          <cell r="L326">
            <v>2161532.7199999997</v>
          </cell>
          <cell r="N326">
            <v>-17141.849999999999</v>
          </cell>
          <cell r="P326">
            <v>2144390.8699999996</v>
          </cell>
          <cell r="R326">
            <v>573906</v>
          </cell>
          <cell r="T326">
            <v>2.9371080753471248</v>
          </cell>
          <cell r="V326">
            <v>63728</v>
          </cell>
          <cell r="X326">
            <v>-16466.739999999998</v>
          </cell>
          <cell r="Z326">
            <v>-20</v>
          </cell>
          <cell r="AB326">
            <v>-3293.3479999999995</v>
          </cell>
          <cell r="AD326">
            <v>617873.91200000001</v>
          </cell>
          <cell r="AF326">
            <v>2.9371080753471248</v>
          </cell>
          <cell r="AH326">
            <v>63235</v>
          </cell>
          <cell r="AJ326">
            <v>-17141.849999999999</v>
          </cell>
          <cell r="AL326">
            <v>-20</v>
          </cell>
          <cell r="AN326">
            <v>-3428.37</v>
          </cell>
          <cell r="AP326">
            <v>660538.69200000004</v>
          </cell>
        </row>
        <row r="327">
          <cell r="A327" t="str">
            <v xml:space="preserve">335.00 0319         </v>
          </cell>
          <cell r="B327">
            <v>319</v>
          </cell>
          <cell r="C327" t="str">
            <v>ProdTrans</v>
          </cell>
          <cell r="D327" t="str">
            <v xml:space="preserve">335.00 0319         </v>
          </cell>
          <cell r="E327">
            <v>335</v>
          </cell>
          <cell r="F327" t="str">
            <v>Miscellaneous Power Plant Equipment</v>
          </cell>
          <cell r="H327">
            <v>19027.060000000001</v>
          </cell>
          <cell r="J327">
            <v>-111.12</v>
          </cell>
          <cell r="L327">
            <v>18915.940000000002</v>
          </cell>
          <cell r="N327">
            <v>-111.85</v>
          </cell>
          <cell r="P327">
            <v>18804.090000000004</v>
          </cell>
          <cell r="R327">
            <v>4930</v>
          </cell>
          <cell r="T327">
            <v>3.3746786111314298</v>
          </cell>
          <cell r="V327">
            <v>640</v>
          </cell>
          <cell r="X327">
            <v>-111.12</v>
          </cell>
          <cell r="Z327">
            <v>-10</v>
          </cell>
          <cell r="AB327">
            <v>-11.112</v>
          </cell>
          <cell r="AD327">
            <v>5447.768</v>
          </cell>
          <cell r="AF327">
            <v>3.3746786111314298</v>
          </cell>
          <cell r="AH327">
            <v>636</v>
          </cell>
          <cell r="AJ327">
            <v>-111.85</v>
          </cell>
          <cell r="AL327">
            <v>-10</v>
          </cell>
          <cell r="AN327">
            <v>-11.185</v>
          </cell>
          <cell r="AP327">
            <v>5960.7329999999993</v>
          </cell>
        </row>
        <row r="328">
          <cell r="A328" t="str">
            <v xml:space="preserve">336.00 0319         </v>
          </cell>
          <cell r="B328">
            <v>319</v>
          </cell>
          <cell r="C328" t="str">
            <v>ProdTrans</v>
          </cell>
          <cell r="D328" t="str">
            <v xml:space="preserve">336.00 0319         </v>
          </cell>
          <cell r="E328">
            <v>336</v>
          </cell>
          <cell r="F328" t="str">
            <v>Roads, Railroads and Bridges</v>
          </cell>
          <cell r="H328">
            <v>292057.63</v>
          </cell>
          <cell r="J328">
            <v>-679.28000000000009</v>
          </cell>
          <cell r="L328">
            <v>291378.34999999998</v>
          </cell>
          <cell r="N328">
            <v>-689.53</v>
          </cell>
          <cell r="P328">
            <v>290688.81999999995</v>
          </cell>
          <cell r="R328">
            <v>87318</v>
          </cell>
          <cell r="T328">
            <v>2.3404806137303198</v>
          </cell>
          <cell r="V328">
            <v>6828</v>
          </cell>
          <cell r="X328">
            <v>-679.28000000000009</v>
          </cell>
          <cell r="Z328">
            <v>-40</v>
          </cell>
          <cell r="AB328">
            <v>-271.71200000000005</v>
          </cell>
          <cell r="AD328">
            <v>93195.008000000002</v>
          </cell>
          <cell r="AF328">
            <v>2.3404806137303198</v>
          </cell>
          <cell r="AH328">
            <v>6812</v>
          </cell>
          <cell r="AJ328">
            <v>-689.53</v>
          </cell>
          <cell r="AL328">
            <v>-40</v>
          </cell>
          <cell r="AN328">
            <v>-275.81199999999995</v>
          </cell>
          <cell r="AP328">
            <v>99041.665999999997</v>
          </cell>
        </row>
        <row r="329">
          <cell r="A329">
            <v>0</v>
          </cell>
          <cell r="F329" t="str">
            <v>TOTAL PROSPECT # 1, 2 AND 4</v>
          </cell>
          <cell r="H329">
            <v>35867509.560000002</v>
          </cell>
          <cell r="J329">
            <v>-71497.159999999974</v>
          </cell>
          <cell r="L329">
            <v>35796012.399999999</v>
          </cell>
          <cell r="N329">
            <v>-73473.5</v>
          </cell>
          <cell r="P329">
            <v>35722538.899999999</v>
          </cell>
          <cell r="R329">
            <v>8746432</v>
          </cell>
          <cell r="V329">
            <v>1000183</v>
          </cell>
          <cell r="X329">
            <v>-71497.159999999974</v>
          </cell>
          <cell r="AB329">
            <v>-25272.179999999997</v>
          </cell>
          <cell r="AD329">
            <v>9649845.6599999983</v>
          </cell>
          <cell r="AH329">
            <v>998177</v>
          </cell>
          <cell r="AJ329">
            <v>-73473.5</v>
          </cell>
          <cell r="AN329">
            <v>-25927.475000000002</v>
          </cell>
          <cell r="AP329">
            <v>10548621.684999999</v>
          </cell>
        </row>
        <row r="330">
          <cell r="A330">
            <v>0</v>
          </cell>
        </row>
        <row r="331">
          <cell r="A331">
            <v>0</v>
          </cell>
          <cell r="F331" t="str">
            <v>PROSPECT #3</v>
          </cell>
        </row>
        <row r="332">
          <cell r="A332" t="str">
            <v xml:space="preserve">331.00 0320         </v>
          </cell>
          <cell r="B332">
            <v>320</v>
          </cell>
          <cell r="C332" t="str">
            <v>ProdTrans</v>
          </cell>
          <cell r="D332" t="str">
            <v xml:space="preserve">331.00 0320         </v>
          </cell>
          <cell r="E332">
            <v>331</v>
          </cell>
          <cell r="F332" t="str">
            <v>Structures and Improvements</v>
          </cell>
          <cell r="H332">
            <v>333844.78000000003</v>
          </cell>
          <cell r="J332">
            <v>-915.82</v>
          </cell>
          <cell r="L332">
            <v>332928.96000000002</v>
          </cell>
          <cell r="N332">
            <v>-929.54</v>
          </cell>
          <cell r="P332">
            <v>331999.42000000004</v>
          </cell>
          <cell r="R332">
            <v>219953</v>
          </cell>
          <cell r="T332">
            <v>3.6873975888980608</v>
          </cell>
          <cell r="V332">
            <v>12293</v>
          </cell>
          <cell r="X332">
            <v>-915.82</v>
          </cell>
          <cell r="Z332">
            <v>-40</v>
          </cell>
          <cell r="AB332">
            <v>-366.32800000000003</v>
          </cell>
          <cell r="AD332">
            <v>230963.85199999998</v>
          </cell>
          <cell r="AF332">
            <v>3.6873975888980608</v>
          </cell>
          <cell r="AH332">
            <v>12259</v>
          </cell>
          <cell r="AJ332">
            <v>-929.54</v>
          </cell>
          <cell r="AL332">
            <v>-40</v>
          </cell>
          <cell r="AN332">
            <v>-371.81599999999997</v>
          </cell>
          <cell r="AP332">
            <v>241921.49599999998</v>
          </cell>
        </row>
        <row r="333">
          <cell r="A333" t="str">
            <v xml:space="preserve">332.00 0320         </v>
          </cell>
          <cell r="B333">
            <v>320</v>
          </cell>
          <cell r="C333" t="str">
            <v>ProdTrans</v>
          </cell>
          <cell r="D333" t="str">
            <v xml:space="preserve">332.00 0320         </v>
          </cell>
          <cell r="E333">
            <v>332</v>
          </cell>
          <cell r="F333" t="str">
            <v>Reservoirs, Dams and Waterways</v>
          </cell>
          <cell r="H333">
            <v>4227698.95</v>
          </cell>
          <cell r="J333">
            <v>-8432.2999999999993</v>
          </cell>
          <cell r="L333">
            <v>4219266.6500000004</v>
          </cell>
          <cell r="N333">
            <v>-8621.7000000000007</v>
          </cell>
          <cell r="P333">
            <v>4210644.95</v>
          </cell>
          <cell r="R333">
            <v>3012197</v>
          </cell>
          <cell r="T333">
            <v>4.1672952092700637</v>
          </cell>
          <cell r="V333">
            <v>176005</v>
          </cell>
          <cell r="X333">
            <v>-8432.2999999999993</v>
          </cell>
          <cell r="Z333">
            <v>-40</v>
          </cell>
          <cell r="AB333">
            <v>-3372.92</v>
          </cell>
          <cell r="AD333">
            <v>3176396.7800000003</v>
          </cell>
          <cell r="AF333">
            <v>4.1672952092700637</v>
          </cell>
          <cell r="AH333">
            <v>175650</v>
          </cell>
          <cell r="AJ333">
            <v>-8621.7000000000007</v>
          </cell>
          <cell r="AL333">
            <v>-40</v>
          </cell>
          <cell r="AN333">
            <v>-3448.68</v>
          </cell>
          <cell r="AP333">
            <v>3339976.4</v>
          </cell>
        </row>
        <row r="334">
          <cell r="A334" t="str">
            <v xml:space="preserve">333.00 0320         </v>
          </cell>
          <cell r="B334">
            <v>320</v>
          </cell>
          <cell r="C334" t="str">
            <v>ProdTrans</v>
          </cell>
          <cell r="D334" t="str">
            <v xml:space="preserve">333.00 0320         </v>
          </cell>
          <cell r="E334">
            <v>333</v>
          </cell>
          <cell r="F334" t="str">
            <v>Waterwheels, Turbines and Generators</v>
          </cell>
          <cell r="H334">
            <v>1808818.99</v>
          </cell>
          <cell r="J334">
            <v>-4789.8100000000004</v>
          </cell>
          <cell r="L334">
            <v>1804029.18</v>
          </cell>
          <cell r="N334">
            <v>-5016.3700000000008</v>
          </cell>
          <cell r="P334">
            <v>1799012.8099999998</v>
          </cell>
          <cell r="R334">
            <v>1207312</v>
          </cell>
          <cell r="T334">
            <v>5.0006939149485348</v>
          </cell>
          <cell r="V334">
            <v>90334</v>
          </cell>
          <cell r="X334">
            <v>-4789.8100000000004</v>
          </cell>
          <cell r="Z334">
            <v>-40</v>
          </cell>
          <cell r="AB334">
            <v>-1915.9240000000002</v>
          </cell>
          <cell r="AD334">
            <v>1290940.2659999998</v>
          </cell>
          <cell r="AF334">
            <v>5.0006939149485348</v>
          </cell>
          <cell r="AH334">
            <v>90089</v>
          </cell>
          <cell r="AJ334">
            <v>-5016.3700000000008</v>
          </cell>
          <cell r="AL334">
            <v>-40</v>
          </cell>
          <cell r="AN334">
            <v>-2006.5480000000005</v>
          </cell>
          <cell r="AP334">
            <v>1374006.3479999998</v>
          </cell>
        </row>
        <row r="335">
          <cell r="A335" t="str">
            <v xml:space="preserve">334.00 0320         </v>
          </cell>
          <cell r="B335">
            <v>320</v>
          </cell>
          <cell r="C335" t="str">
            <v>ProdTrans</v>
          </cell>
          <cell r="D335" t="str">
            <v xml:space="preserve">334.00 0320         </v>
          </cell>
          <cell r="E335">
            <v>334</v>
          </cell>
          <cell r="F335" t="str">
            <v>Accessory Electric Equipment</v>
          </cell>
          <cell r="H335">
            <v>477082.18</v>
          </cell>
          <cell r="J335">
            <v>-4276.26</v>
          </cell>
          <cell r="L335">
            <v>472805.92</v>
          </cell>
          <cell r="N335">
            <v>-4342.25</v>
          </cell>
          <cell r="P335">
            <v>468463.67</v>
          </cell>
          <cell r="R335">
            <v>315765</v>
          </cell>
          <cell r="T335">
            <v>5.0352227957525528</v>
          </cell>
          <cell r="V335">
            <v>23914</v>
          </cell>
          <cell r="X335">
            <v>-4276.26</v>
          </cell>
          <cell r="Z335">
            <v>-20</v>
          </cell>
          <cell r="AB335">
            <v>-855.25200000000007</v>
          </cell>
          <cell r="AD335">
            <v>334547.48800000001</v>
          </cell>
          <cell r="AF335">
            <v>5.0352227957525528</v>
          </cell>
          <cell r="AH335">
            <v>23698</v>
          </cell>
          <cell r="AJ335">
            <v>-4342.25</v>
          </cell>
          <cell r="AL335">
            <v>-20</v>
          </cell>
          <cell r="AN335">
            <v>-868.45</v>
          </cell>
          <cell r="AP335">
            <v>353034.788</v>
          </cell>
        </row>
        <row r="336">
          <cell r="A336" t="str">
            <v xml:space="preserve">335.00 0320         </v>
          </cell>
          <cell r="B336">
            <v>320</v>
          </cell>
          <cell r="C336" t="str">
            <v>ProdTrans</v>
          </cell>
          <cell r="D336" t="str">
            <v xml:space="preserve">335.00 0320         </v>
          </cell>
          <cell r="E336">
            <v>335</v>
          </cell>
          <cell r="F336" t="str">
            <v>Miscellaneous Power Plant Equipment</v>
          </cell>
          <cell r="H336">
            <v>71749.509999999995</v>
          </cell>
          <cell r="J336">
            <v>-497.6</v>
          </cell>
          <cell r="L336">
            <v>71251.909999999989</v>
          </cell>
          <cell r="N336">
            <v>-499.94999999999993</v>
          </cell>
          <cell r="P336">
            <v>70751.959999999992</v>
          </cell>
          <cell r="R336">
            <v>50472</v>
          </cell>
          <cell r="T336">
            <v>4.6891780102507932</v>
          </cell>
          <cell r="V336">
            <v>3353</v>
          </cell>
          <cell r="X336">
            <v>-497.6</v>
          </cell>
          <cell r="Z336">
            <v>-10</v>
          </cell>
          <cell r="AB336">
            <v>-49.76</v>
          </cell>
          <cell r="AD336">
            <v>53277.64</v>
          </cell>
          <cell r="AF336">
            <v>4.6891780102507932</v>
          </cell>
          <cell r="AH336">
            <v>3329</v>
          </cell>
          <cell r="AJ336">
            <v>-499.94999999999993</v>
          </cell>
          <cell r="AL336">
            <v>-10</v>
          </cell>
          <cell r="AN336">
            <v>-49.99499999999999</v>
          </cell>
          <cell r="AP336">
            <v>56056.695</v>
          </cell>
        </row>
        <row r="337">
          <cell r="A337" t="str">
            <v xml:space="preserve">336.00 0320         </v>
          </cell>
          <cell r="B337">
            <v>320</v>
          </cell>
          <cell r="C337" t="str">
            <v>ProdTrans</v>
          </cell>
          <cell r="D337" t="str">
            <v xml:space="preserve">336.00 0320         </v>
          </cell>
          <cell r="E337">
            <v>336</v>
          </cell>
          <cell r="F337" t="str">
            <v>Roads, Railroads and Bridges</v>
          </cell>
          <cell r="H337">
            <v>59360.36</v>
          </cell>
          <cell r="J337">
            <v>-215.70999999999998</v>
          </cell>
          <cell r="L337">
            <v>59144.65</v>
          </cell>
          <cell r="N337">
            <v>-218.82999999999998</v>
          </cell>
          <cell r="P337">
            <v>58925.82</v>
          </cell>
          <cell r="R337">
            <v>46897</v>
          </cell>
          <cell r="T337">
            <v>3.068823713707761</v>
          </cell>
          <cell r="V337">
            <v>1818</v>
          </cell>
          <cell r="X337">
            <v>-215.70999999999998</v>
          </cell>
          <cell r="Z337">
            <v>-40</v>
          </cell>
          <cell r="AB337">
            <v>-86.283999999999992</v>
          </cell>
          <cell r="AD337">
            <v>48413.006000000001</v>
          </cell>
          <cell r="AF337">
            <v>3.068823713707761</v>
          </cell>
          <cell r="AH337">
            <v>1812</v>
          </cell>
          <cell r="AJ337">
            <v>-218.82999999999998</v>
          </cell>
          <cell r="AL337">
            <v>-40</v>
          </cell>
          <cell r="AN337">
            <v>-87.531999999999982</v>
          </cell>
          <cell r="AP337">
            <v>49918.644</v>
          </cell>
        </row>
        <row r="338">
          <cell r="A338">
            <v>0</v>
          </cell>
          <cell r="F338" t="str">
            <v>TOTAL PROSPECT #3</v>
          </cell>
          <cell r="H338">
            <v>6978554.7700000005</v>
          </cell>
          <cell r="J338">
            <v>-19127.5</v>
          </cell>
          <cell r="L338">
            <v>6959427.2700000005</v>
          </cell>
          <cell r="N338">
            <v>-19628.640000000003</v>
          </cell>
          <cell r="P338">
            <v>6939798.6299999999</v>
          </cell>
          <cell r="R338">
            <v>4852596</v>
          </cell>
          <cell r="V338">
            <v>307717</v>
          </cell>
          <cell r="X338">
            <v>-19127.5</v>
          </cell>
          <cell r="AB338">
            <v>-6646.4680000000008</v>
          </cell>
          <cell r="AD338">
            <v>5134539.0319999997</v>
          </cell>
          <cell r="AH338">
            <v>306837</v>
          </cell>
          <cell r="AJ338">
            <v>-19628.640000000003</v>
          </cell>
          <cell r="AN338">
            <v>-6833.0209999999997</v>
          </cell>
          <cell r="AP338">
            <v>5414914.3709999993</v>
          </cell>
        </row>
        <row r="339">
          <cell r="A339">
            <v>0</v>
          </cell>
        </row>
        <row r="340">
          <cell r="A340">
            <v>0</v>
          </cell>
          <cell r="F340" t="str">
            <v>SANTA CLARA</v>
          </cell>
        </row>
        <row r="341">
          <cell r="A341" t="str">
            <v xml:space="preserve">331.00 0321         </v>
          </cell>
          <cell r="B341">
            <v>321</v>
          </cell>
          <cell r="C341" t="str">
            <v>ProdTrans</v>
          </cell>
          <cell r="D341" t="str">
            <v xml:space="preserve">331.00 0321         </v>
          </cell>
          <cell r="E341">
            <v>331</v>
          </cell>
          <cell r="F341" t="str">
            <v>Structures and Improvements</v>
          </cell>
          <cell r="H341">
            <v>179622.92</v>
          </cell>
          <cell r="J341">
            <v>-496.43999999999994</v>
          </cell>
          <cell r="L341">
            <v>179126.48</v>
          </cell>
          <cell r="N341">
            <v>-503.50999999999993</v>
          </cell>
          <cell r="P341">
            <v>178622.97</v>
          </cell>
          <cell r="R341">
            <v>107595</v>
          </cell>
          <cell r="T341">
            <v>3.2366747397230333</v>
          </cell>
          <cell r="V341">
            <v>5806</v>
          </cell>
          <cell r="X341">
            <v>-496.43999999999994</v>
          </cell>
          <cell r="Z341">
            <v>-40</v>
          </cell>
          <cell r="AB341">
            <v>-198.57599999999999</v>
          </cell>
          <cell r="AD341">
            <v>112705.984</v>
          </cell>
          <cell r="AF341">
            <v>3.2366747397230333</v>
          </cell>
          <cell r="AH341">
            <v>5790</v>
          </cell>
          <cell r="AJ341">
            <v>-503.50999999999993</v>
          </cell>
          <cell r="AL341">
            <v>-40</v>
          </cell>
          <cell r="AN341">
            <v>-201.40399999999997</v>
          </cell>
          <cell r="AP341">
            <v>117791.07</v>
          </cell>
        </row>
        <row r="342">
          <cell r="A342" t="str">
            <v xml:space="preserve">332.00 0321         </v>
          </cell>
          <cell r="B342">
            <v>321</v>
          </cell>
          <cell r="C342" t="str">
            <v>ProdTrans</v>
          </cell>
          <cell r="D342" t="str">
            <v xml:space="preserve">332.00 0321         </v>
          </cell>
          <cell r="E342">
            <v>332</v>
          </cell>
          <cell r="F342" t="str">
            <v>Reservoirs, Dams and Waterways</v>
          </cell>
          <cell r="H342">
            <v>1139630.56</v>
          </cell>
          <cell r="J342">
            <v>-2897.5699999999993</v>
          </cell>
          <cell r="L342">
            <v>1136732.99</v>
          </cell>
          <cell r="N342">
            <v>-2958.56</v>
          </cell>
          <cell r="P342">
            <v>1133774.43</v>
          </cell>
          <cell r="R342">
            <v>693752</v>
          </cell>
          <cell r="T342">
            <v>3.1537986664156676</v>
          </cell>
          <cell r="V342">
            <v>35896</v>
          </cell>
          <cell r="X342">
            <v>-2897.5699999999993</v>
          </cell>
          <cell r="Z342">
            <v>-40</v>
          </cell>
          <cell r="AB342">
            <v>-1159.0279999999998</v>
          </cell>
          <cell r="AD342">
            <v>725591.402</v>
          </cell>
          <cell r="AF342">
            <v>3.1537986664156676</v>
          </cell>
          <cell r="AH342">
            <v>35804</v>
          </cell>
          <cell r="AJ342">
            <v>-2958.56</v>
          </cell>
          <cell r="AL342">
            <v>-40</v>
          </cell>
          <cell r="AN342">
            <v>-1183.424</v>
          </cell>
          <cell r="AP342">
            <v>757253.41799999995</v>
          </cell>
        </row>
        <row r="343">
          <cell r="A343" t="str">
            <v xml:space="preserve">333.00 0321         </v>
          </cell>
          <cell r="B343">
            <v>321</v>
          </cell>
          <cell r="C343" t="str">
            <v>ProdTrans</v>
          </cell>
          <cell r="D343" t="str">
            <v xml:space="preserve">333.00 0321         </v>
          </cell>
          <cell r="E343">
            <v>333</v>
          </cell>
          <cell r="F343" t="str">
            <v>Waterwheels, Turbines and Generators</v>
          </cell>
          <cell r="H343">
            <v>464354.77</v>
          </cell>
          <cell r="J343">
            <v>-1726.46</v>
          </cell>
          <cell r="L343">
            <v>462628.31</v>
          </cell>
          <cell r="N343">
            <v>-1785.4800000000002</v>
          </cell>
          <cell r="P343">
            <v>460842.83</v>
          </cell>
          <cell r="R343">
            <v>293532</v>
          </cell>
          <cell r="T343">
            <v>3.7982586229006743</v>
          </cell>
          <cell r="V343">
            <v>17605</v>
          </cell>
          <cell r="X343">
            <v>-1726.46</v>
          </cell>
          <cell r="Z343">
            <v>-40</v>
          </cell>
          <cell r="AB343">
            <v>-690.58399999999995</v>
          </cell>
          <cell r="AD343">
            <v>308719.95600000001</v>
          </cell>
          <cell r="AF343">
            <v>3.7982586229006743</v>
          </cell>
          <cell r="AH343">
            <v>17538</v>
          </cell>
          <cell r="AJ343">
            <v>-1785.4800000000002</v>
          </cell>
          <cell r="AL343">
            <v>-40</v>
          </cell>
          <cell r="AN343">
            <v>-714.19200000000012</v>
          </cell>
          <cell r="AP343">
            <v>323758.28400000004</v>
          </cell>
        </row>
        <row r="344">
          <cell r="A344" t="str">
            <v xml:space="preserve">334.00 0321         </v>
          </cell>
          <cell r="B344">
            <v>321</v>
          </cell>
          <cell r="C344" t="str">
            <v>ProdTrans</v>
          </cell>
          <cell r="D344" t="str">
            <v xml:space="preserve">334.00 0321         </v>
          </cell>
          <cell r="E344">
            <v>334</v>
          </cell>
          <cell r="F344" t="str">
            <v>Accessory Electric Equipment</v>
          </cell>
          <cell r="H344">
            <v>692175.17</v>
          </cell>
          <cell r="J344">
            <v>-5786.5499999999993</v>
          </cell>
          <cell r="L344">
            <v>686388.62</v>
          </cell>
          <cell r="N344">
            <v>-5922.0099999999993</v>
          </cell>
          <cell r="P344">
            <v>680466.61</v>
          </cell>
          <cell r="R344">
            <v>386516</v>
          </cell>
          <cell r="T344">
            <v>4.5368111393682522</v>
          </cell>
          <cell r="V344">
            <v>31271</v>
          </cell>
          <cell r="X344">
            <v>-5786.5499999999993</v>
          </cell>
          <cell r="Z344">
            <v>-20</v>
          </cell>
          <cell r="AB344">
            <v>-1157.31</v>
          </cell>
          <cell r="AD344">
            <v>410843.14</v>
          </cell>
          <cell r="AF344">
            <v>4.5368111393682522</v>
          </cell>
          <cell r="AH344">
            <v>31006</v>
          </cell>
          <cell r="AJ344">
            <v>-5922.0099999999993</v>
          </cell>
          <cell r="AL344">
            <v>-20</v>
          </cell>
          <cell r="AN344">
            <v>-1184.4019999999998</v>
          </cell>
          <cell r="AP344">
            <v>434742.728</v>
          </cell>
        </row>
        <row r="345">
          <cell r="A345" t="str">
            <v xml:space="preserve">335.00 0321         </v>
          </cell>
          <cell r="B345">
            <v>321</v>
          </cell>
          <cell r="C345" t="str">
            <v>ProdTrans</v>
          </cell>
          <cell r="D345" t="str">
            <v xml:space="preserve">335.00 0321         </v>
          </cell>
          <cell r="E345">
            <v>335</v>
          </cell>
          <cell r="F345" t="str">
            <v>Miscellaneous Power Plant Equipment</v>
          </cell>
          <cell r="H345">
            <v>7952.48</v>
          </cell>
          <cell r="J345">
            <v>-65.81</v>
          </cell>
          <cell r="L345">
            <v>7886.6699999999992</v>
          </cell>
          <cell r="N345">
            <v>-66.02</v>
          </cell>
          <cell r="P345">
            <v>7820.6499999999987</v>
          </cell>
          <cell r="R345">
            <v>5558</v>
          </cell>
          <cell r="T345">
            <v>3.5502650046621191</v>
          </cell>
          <cell r="V345">
            <v>281</v>
          </cell>
          <cell r="X345">
            <v>-65.81</v>
          </cell>
          <cell r="Z345">
            <v>-10</v>
          </cell>
          <cell r="AB345">
            <v>-6.5810000000000004</v>
          </cell>
          <cell r="AD345">
            <v>5766.6089999999995</v>
          </cell>
          <cell r="AF345">
            <v>3.5502650046621191</v>
          </cell>
          <cell r="AH345">
            <v>279</v>
          </cell>
          <cell r="AJ345">
            <v>-66.02</v>
          </cell>
          <cell r="AL345">
            <v>-10</v>
          </cell>
          <cell r="AN345">
            <v>-6.6019999999999994</v>
          </cell>
          <cell r="AP345">
            <v>5972.9869999999992</v>
          </cell>
        </row>
        <row r="346">
          <cell r="A346" t="str">
            <v xml:space="preserve">336.00 0321         </v>
          </cell>
          <cell r="B346">
            <v>321</v>
          </cell>
          <cell r="C346" t="str">
            <v>ProdTrans</v>
          </cell>
          <cell r="D346" t="str">
            <v xml:space="preserve">336.00 0321         </v>
          </cell>
          <cell r="E346">
            <v>336</v>
          </cell>
          <cell r="F346" t="str">
            <v>Roads, Railroads and Bridges</v>
          </cell>
          <cell r="H346">
            <v>2720.37</v>
          </cell>
          <cell r="J346">
            <v>-18.16</v>
          </cell>
          <cell r="L346">
            <v>2702.21</v>
          </cell>
          <cell r="N346">
            <v>-18.439999999999998</v>
          </cell>
          <cell r="P346">
            <v>2683.77</v>
          </cell>
          <cell r="R346">
            <v>2341</v>
          </cell>
          <cell r="T346">
            <v>2.2122358127674295</v>
          </cell>
          <cell r="V346">
            <v>60</v>
          </cell>
          <cell r="X346">
            <v>-18.16</v>
          </cell>
          <cell r="Z346">
            <v>-40</v>
          </cell>
          <cell r="AB346">
            <v>-7.2639999999999993</v>
          </cell>
          <cell r="AD346">
            <v>2375.576</v>
          </cell>
          <cell r="AF346">
            <v>2.2122358127674295</v>
          </cell>
          <cell r="AH346">
            <v>60</v>
          </cell>
          <cell r="AJ346">
            <v>-18.439999999999998</v>
          </cell>
          <cell r="AL346">
            <v>-40</v>
          </cell>
          <cell r="AN346">
            <v>-7.3759999999999994</v>
          </cell>
          <cell r="AP346">
            <v>2409.7599999999998</v>
          </cell>
        </row>
        <row r="347">
          <cell r="A347">
            <v>0</v>
          </cell>
          <cell r="F347" t="str">
            <v>TOTAL SANTA CLARA</v>
          </cell>
          <cell r="H347">
            <v>2486456.27</v>
          </cell>
          <cell r="J347">
            <v>-10990.989999999998</v>
          </cell>
          <cell r="L347">
            <v>2475465.2799999998</v>
          </cell>
          <cell r="N347">
            <v>-11254.02</v>
          </cell>
          <cell r="P347">
            <v>2464211.2599999998</v>
          </cell>
          <cell r="R347">
            <v>1489294</v>
          </cell>
          <cell r="V347">
            <v>90919</v>
          </cell>
          <cell r="X347">
            <v>-10990.989999999998</v>
          </cell>
          <cell r="AB347">
            <v>-3219.3429999999998</v>
          </cell>
          <cell r="AD347">
            <v>1566002.6669999997</v>
          </cell>
          <cell r="AH347">
            <v>90477</v>
          </cell>
          <cell r="AJ347">
            <v>-11254.02</v>
          </cell>
          <cell r="AN347">
            <v>-3297.3999999999996</v>
          </cell>
          <cell r="AP347">
            <v>1641928.247</v>
          </cell>
        </row>
        <row r="348">
          <cell r="A348">
            <v>0</v>
          </cell>
        </row>
        <row r="349">
          <cell r="A349">
            <v>0</v>
          </cell>
          <cell r="F349" t="str">
            <v>STAIRS</v>
          </cell>
        </row>
        <row r="350">
          <cell r="A350" t="str">
            <v xml:space="preserve">331.00 0323         </v>
          </cell>
          <cell r="B350">
            <v>323</v>
          </cell>
          <cell r="C350" t="str">
            <v>ProdTrans</v>
          </cell>
          <cell r="D350" t="str">
            <v xml:space="preserve">331.00 0323         </v>
          </cell>
          <cell r="E350">
            <v>331</v>
          </cell>
          <cell r="F350" t="str">
            <v>Structures and Improvements</v>
          </cell>
          <cell r="H350">
            <v>181021.2</v>
          </cell>
          <cell r="J350">
            <v>-663.03000000000009</v>
          </cell>
          <cell r="L350">
            <v>180358.17</v>
          </cell>
          <cell r="N350">
            <v>-670.69999999999982</v>
          </cell>
          <cell r="P350">
            <v>179687.47</v>
          </cell>
          <cell r="R350">
            <v>107359</v>
          </cell>
          <cell r="T350">
            <v>2.3822959785597555</v>
          </cell>
          <cell r="V350">
            <v>4305</v>
          </cell>
          <cell r="X350">
            <v>-663.03000000000009</v>
          </cell>
          <cell r="Z350">
            <v>-40</v>
          </cell>
          <cell r="AB350">
            <v>-265.21200000000005</v>
          </cell>
          <cell r="AD350">
            <v>110735.758</v>
          </cell>
          <cell r="AF350">
            <v>2.3822959785597555</v>
          </cell>
          <cell r="AH350">
            <v>4289</v>
          </cell>
          <cell r="AJ350">
            <v>-670.69999999999982</v>
          </cell>
          <cell r="AL350">
            <v>-40</v>
          </cell>
          <cell r="AN350">
            <v>-268.27999999999992</v>
          </cell>
          <cell r="AP350">
            <v>114085.77800000001</v>
          </cell>
        </row>
        <row r="351">
          <cell r="A351" t="str">
            <v xml:space="preserve">332.00 0323         </v>
          </cell>
          <cell r="B351">
            <v>323</v>
          </cell>
          <cell r="C351" t="str">
            <v>ProdTrans</v>
          </cell>
          <cell r="D351" t="str">
            <v xml:space="preserve">332.00 0323         </v>
          </cell>
          <cell r="E351">
            <v>332</v>
          </cell>
          <cell r="F351" t="str">
            <v>Reservoirs, Dams and Waterways</v>
          </cell>
          <cell r="H351">
            <v>741496.91</v>
          </cell>
          <cell r="J351">
            <v>-2020.9699999999998</v>
          </cell>
          <cell r="L351">
            <v>739475.94000000006</v>
          </cell>
          <cell r="N351">
            <v>-2052.3200000000002</v>
          </cell>
          <cell r="P351">
            <v>737423.62000000011</v>
          </cell>
          <cell r="R351">
            <v>286792</v>
          </cell>
          <cell r="T351">
            <v>2.1093229467580783</v>
          </cell>
          <cell r="V351">
            <v>15619</v>
          </cell>
          <cell r="X351">
            <v>-2020.9699999999998</v>
          </cell>
          <cell r="Z351">
            <v>-40</v>
          </cell>
          <cell r="AB351">
            <v>-808.38799999999992</v>
          </cell>
          <cell r="AD351">
            <v>299581.64200000005</v>
          </cell>
          <cell r="AF351">
            <v>2.1093229467580783</v>
          </cell>
          <cell r="AH351">
            <v>15576</v>
          </cell>
          <cell r="AJ351">
            <v>-2052.3200000000002</v>
          </cell>
          <cell r="AL351">
            <v>-40</v>
          </cell>
          <cell r="AN351">
            <v>-820.928</v>
          </cell>
          <cell r="AP351">
            <v>312284.39400000003</v>
          </cell>
        </row>
        <row r="352">
          <cell r="A352" t="str">
            <v xml:space="preserve">333.00 0323         </v>
          </cell>
          <cell r="B352">
            <v>323</v>
          </cell>
          <cell r="C352" t="str">
            <v>ProdTrans</v>
          </cell>
          <cell r="D352" t="str">
            <v xml:space="preserve">333.00 0323         </v>
          </cell>
          <cell r="E352">
            <v>333</v>
          </cell>
          <cell r="F352" t="str">
            <v>Waterwheels, Turbines and Generators</v>
          </cell>
          <cell r="H352">
            <v>518170.82</v>
          </cell>
          <cell r="J352">
            <v>-1869.77</v>
          </cell>
          <cell r="L352">
            <v>516301.05</v>
          </cell>
          <cell r="N352">
            <v>-1934.5</v>
          </cell>
          <cell r="P352">
            <v>514366.55</v>
          </cell>
          <cell r="R352">
            <v>289650</v>
          </cell>
          <cell r="T352">
            <v>3.0713541951553065</v>
          </cell>
          <cell r="V352">
            <v>15886</v>
          </cell>
          <cell r="X352">
            <v>-1869.77</v>
          </cell>
          <cell r="Z352">
            <v>-40</v>
          </cell>
          <cell r="AB352">
            <v>-747.90800000000002</v>
          </cell>
          <cell r="AD352">
            <v>302918.32199999999</v>
          </cell>
          <cell r="AF352">
            <v>3.0713541951553065</v>
          </cell>
          <cell r="AH352">
            <v>15828</v>
          </cell>
          <cell r="AJ352">
            <v>-1934.5</v>
          </cell>
          <cell r="AL352">
            <v>-40</v>
          </cell>
          <cell r="AN352">
            <v>-773.8</v>
          </cell>
          <cell r="AP352">
            <v>316038.022</v>
          </cell>
        </row>
        <row r="353">
          <cell r="A353" t="str">
            <v xml:space="preserve">334.00 0323         </v>
          </cell>
          <cell r="B353">
            <v>323</v>
          </cell>
          <cell r="C353" t="str">
            <v>ProdTrans</v>
          </cell>
          <cell r="D353" t="str">
            <v xml:space="preserve">334.00 0323         </v>
          </cell>
          <cell r="E353">
            <v>334</v>
          </cell>
          <cell r="F353" t="str">
            <v>Accessory Electric Equipment</v>
          </cell>
          <cell r="H353">
            <v>178031.46</v>
          </cell>
          <cell r="J353">
            <v>-1714.6499999999996</v>
          </cell>
          <cell r="L353">
            <v>176316.81</v>
          </cell>
          <cell r="N353">
            <v>-1740.6399999999999</v>
          </cell>
          <cell r="P353">
            <v>174576.16999999998</v>
          </cell>
          <cell r="R353">
            <v>95941</v>
          </cell>
          <cell r="T353">
            <v>3.0653727802892528</v>
          </cell>
          <cell r="V353">
            <v>5431</v>
          </cell>
          <cell r="X353">
            <v>-1714.6499999999996</v>
          </cell>
          <cell r="Z353">
            <v>-20</v>
          </cell>
          <cell r="AB353">
            <v>-342.92999999999995</v>
          </cell>
          <cell r="AD353">
            <v>99314.420000000013</v>
          </cell>
          <cell r="AF353">
            <v>3.0653727802892528</v>
          </cell>
          <cell r="AH353">
            <v>5378</v>
          </cell>
          <cell r="AJ353">
            <v>-1740.6399999999999</v>
          </cell>
          <cell r="AL353">
            <v>-20</v>
          </cell>
          <cell r="AN353">
            <v>-348.12799999999993</v>
          </cell>
          <cell r="AP353">
            <v>102603.65200000002</v>
          </cell>
        </row>
        <row r="354">
          <cell r="A354" t="str">
            <v xml:space="preserve">336.00 0323         </v>
          </cell>
          <cell r="B354">
            <v>323</v>
          </cell>
          <cell r="C354" t="str">
            <v>ProdTrans</v>
          </cell>
          <cell r="D354" t="str">
            <v xml:space="preserve">336.00 0323         </v>
          </cell>
          <cell r="E354">
            <v>336</v>
          </cell>
          <cell r="F354" t="str">
            <v>Roads, Railroads and Bridges</v>
          </cell>
          <cell r="H354">
            <v>5509.26</v>
          </cell>
          <cell r="J354">
            <v>-8.15</v>
          </cell>
          <cell r="L354">
            <v>5501.1100000000006</v>
          </cell>
          <cell r="N354">
            <v>-8.2799999999999994</v>
          </cell>
          <cell r="P354">
            <v>5492.8300000000008</v>
          </cell>
          <cell r="R354">
            <v>150</v>
          </cell>
          <cell r="T354">
            <v>6.78</v>
          </cell>
          <cell r="V354">
            <v>373</v>
          </cell>
          <cell r="X354">
            <v>-8.15</v>
          </cell>
          <cell r="Z354">
            <v>-40</v>
          </cell>
          <cell r="AB354">
            <v>-3.26</v>
          </cell>
          <cell r="AD354">
            <v>511.59000000000003</v>
          </cell>
          <cell r="AF354">
            <v>6.78</v>
          </cell>
          <cell r="AH354">
            <v>373</v>
          </cell>
          <cell r="AJ354">
            <v>-8.2799999999999994</v>
          </cell>
          <cell r="AL354">
            <v>-40</v>
          </cell>
          <cell r="AN354">
            <v>-3.3119999999999998</v>
          </cell>
          <cell r="AP354">
            <v>872.99800000000005</v>
          </cell>
        </row>
        <row r="355">
          <cell r="A355">
            <v>0</v>
          </cell>
          <cell r="F355" t="str">
            <v>TOTAL STAIRS</v>
          </cell>
          <cell r="H355">
            <v>1624229.6500000001</v>
          </cell>
          <cell r="J355">
            <v>-6276.57</v>
          </cell>
          <cell r="L355">
            <v>1617953.0800000003</v>
          </cell>
          <cell r="N355">
            <v>-6406.44</v>
          </cell>
          <cell r="P355">
            <v>1611546.6400000001</v>
          </cell>
          <cell r="R355">
            <v>779892</v>
          </cell>
          <cell r="V355">
            <v>41614</v>
          </cell>
          <cell r="X355">
            <v>-6276.57</v>
          </cell>
          <cell r="AB355">
            <v>-2167.6979999999999</v>
          </cell>
          <cell r="AD355">
            <v>813061.73200000008</v>
          </cell>
          <cell r="AH355">
            <v>41444</v>
          </cell>
          <cell r="AJ355">
            <v>-6406.44</v>
          </cell>
          <cell r="AN355">
            <v>-2214.4479999999994</v>
          </cell>
          <cell r="AP355">
            <v>845884.84400000004</v>
          </cell>
        </row>
        <row r="356">
          <cell r="A356">
            <v>0</v>
          </cell>
        </row>
        <row r="357">
          <cell r="A357">
            <v>0</v>
          </cell>
          <cell r="F357" t="str">
            <v>SWIFT</v>
          </cell>
        </row>
        <row r="358">
          <cell r="A358" t="str">
            <v xml:space="preserve">330.20 0324         </v>
          </cell>
          <cell r="B358">
            <v>324</v>
          </cell>
          <cell r="C358" t="str">
            <v>ProdTrans</v>
          </cell>
          <cell r="D358" t="str">
            <v xml:space="preserve">330.20 0324         </v>
          </cell>
          <cell r="E358">
            <v>330.2</v>
          </cell>
          <cell r="F358" t="str">
            <v>Land Rights</v>
          </cell>
          <cell r="H358">
            <v>6277412.5899999999</v>
          </cell>
          <cell r="J358">
            <v>0</v>
          </cell>
          <cell r="L358">
            <v>6277412.5899999999</v>
          </cell>
          <cell r="N358">
            <v>0</v>
          </cell>
          <cell r="P358">
            <v>6277412.5899999999</v>
          </cell>
          <cell r="R358">
            <v>3814009</v>
          </cell>
          <cell r="T358">
            <v>1.0719837933237786</v>
          </cell>
          <cell r="V358">
            <v>67293</v>
          </cell>
          <cell r="X358">
            <v>0</v>
          </cell>
          <cell r="Z358">
            <v>0</v>
          </cell>
          <cell r="AB358">
            <v>0</v>
          </cell>
          <cell r="AD358">
            <v>3881302</v>
          </cell>
          <cell r="AF358">
            <v>1.0719837933237786</v>
          </cell>
          <cell r="AH358">
            <v>67293</v>
          </cell>
          <cell r="AJ358">
            <v>0</v>
          </cell>
          <cell r="AL358">
            <v>0</v>
          </cell>
          <cell r="AN358">
            <v>0</v>
          </cell>
          <cell r="AP358">
            <v>3948595</v>
          </cell>
        </row>
        <row r="359">
          <cell r="A359" t="str">
            <v xml:space="preserve">330.50 0324         </v>
          </cell>
          <cell r="B359">
            <v>324</v>
          </cell>
          <cell r="C359" t="str">
            <v>ProdTrans</v>
          </cell>
          <cell r="D359" t="str">
            <v xml:space="preserve">330.50 0324         </v>
          </cell>
          <cell r="E359">
            <v>330.5</v>
          </cell>
          <cell r="F359" t="str">
            <v>Fish/Wildlife</v>
          </cell>
          <cell r="H359">
            <v>97228.11</v>
          </cell>
          <cell r="J359">
            <v>0</v>
          </cell>
          <cell r="L359">
            <v>97228.11</v>
          </cell>
          <cell r="N359">
            <v>0</v>
          </cell>
          <cell r="P359">
            <v>97228.11</v>
          </cell>
          <cell r="R359">
            <v>58300</v>
          </cell>
          <cell r="T359">
            <v>1.0958263051795778</v>
          </cell>
          <cell r="V359">
            <v>1065</v>
          </cell>
          <cell r="X359">
            <v>0</v>
          </cell>
          <cell r="Z359">
            <v>0</v>
          </cell>
          <cell r="AB359">
            <v>0</v>
          </cell>
          <cell r="AD359">
            <v>59365</v>
          </cell>
          <cell r="AF359">
            <v>1.0958263051795778</v>
          </cell>
          <cell r="AH359">
            <v>1065</v>
          </cell>
          <cell r="AJ359">
            <v>0</v>
          </cell>
          <cell r="AL359">
            <v>0</v>
          </cell>
          <cell r="AN359">
            <v>0</v>
          </cell>
          <cell r="AP359">
            <v>60430</v>
          </cell>
        </row>
        <row r="360">
          <cell r="A360" t="str">
            <v xml:space="preserve">331.00 0324         </v>
          </cell>
          <cell r="B360">
            <v>324</v>
          </cell>
          <cell r="C360" t="str">
            <v>ProdTrans</v>
          </cell>
          <cell r="D360" t="str">
            <v xml:space="preserve">331.00 0324         </v>
          </cell>
          <cell r="E360">
            <v>331</v>
          </cell>
          <cell r="F360" t="str">
            <v>Structures and Improvements</v>
          </cell>
          <cell r="H360">
            <v>31933471.09</v>
          </cell>
          <cell r="J360">
            <v>-55503.16</v>
          </cell>
          <cell r="L360">
            <v>31877967.93</v>
          </cell>
          <cell r="N360">
            <v>-56360.459999999992</v>
          </cell>
          <cell r="P360">
            <v>31821607.469999999</v>
          </cell>
          <cell r="R360">
            <v>3459580</v>
          </cell>
          <cell r="T360">
            <v>1.4742686326654102</v>
          </cell>
          <cell r="V360">
            <v>470376</v>
          </cell>
          <cell r="X360">
            <v>-55503.16</v>
          </cell>
          <cell r="Z360">
            <v>-40</v>
          </cell>
          <cell r="AB360">
            <v>-22201.264000000003</v>
          </cell>
          <cell r="AD360">
            <v>3852251.5759999999</v>
          </cell>
          <cell r="AF360">
            <v>1.4742686326654102</v>
          </cell>
          <cell r="AH360">
            <v>469551</v>
          </cell>
          <cell r="AJ360">
            <v>-56360.459999999992</v>
          </cell>
          <cell r="AL360">
            <v>-40</v>
          </cell>
          <cell r="AN360">
            <v>-22544.183999999994</v>
          </cell>
          <cell r="AP360">
            <v>4242897.9319999991</v>
          </cell>
        </row>
        <row r="361">
          <cell r="A361" t="str">
            <v xml:space="preserve">332.00 0324         </v>
          </cell>
          <cell r="B361">
            <v>324</v>
          </cell>
          <cell r="C361" t="str">
            <v>ProdTrans</v>
          </cell>
          <cell r="D361" t="str">
            <v xml:space="preserve">332.00 0324         </v>
          </cell>
          <cell r="E361">
            <v>332</v>
          </cell>
          <cell r="F361" t="str">
            <v>Reservoirs, Dams and Waterways</v>
          </cell>
          <cell r="H361">
            <v>42715636.799999997</v>
          </cell>
          <cell r="J361">
            <v>-121444.45000000001</v>
          </cell>
          <cell r="L361">
            <v>42594192.349999994</v>
          </cell>
          <cell r="N361">
            <v>-123975.87000000001</v>
          </cell>
          <cell r="P361">
            <v>42470216.479999997</v>
          </cell>
          <cell r="R361">
            <v>23624104</v>
          </cell>
          <cell r="T361">
            <v>1.1749269405278118</v>
          </cell>
          <cell r="V361">
            <v>501164</v>
          </cell>
          <cell r="X361">
            <v>-121444.45000000001</v>
          </cell>
          <cell r="Z361">
            <v>-40</v>
          </cell>
          <cell r="AB361">
            <v>-48577.78</v>
          </cell>
          <cell r="AD361">
            <v>23955245.77</v>
          </cell>
          <cell r="AF361">
            <v>1.1749269405278118</v>
          </cell>
          <cell r="AH361">
            <v>499722</v>
          </cell>
          <cell r="AJ361">
            <v>-123975.87000000001</v>
          </cell>
          <cell r="AL361">
            <v>-40</v>
          </cell>
          <cell r="AN361">
            <v>-49590.348000000005</v>
          </cell>
          <cell r="AP361">
            <v>24281401.551999997</v>
          </cell>
        </row>
        <row r="362">
          <cell r="A362" t="str">
            <v xml:space="preserve">333.00 0324         </v>
          </cell>
          <cell r="B362">
            <v>324</v>
          </cell>
          <cell r="C362" t="str">
            <v>ProdTrans</v>
          </cell>
          <cell r="D362" t="str">
            <v xml:space="preserve">333.00 0324         </v>
          </cell>
          <cell r="E362">
            <v>333</v>
          </cell>
          <cell r="F362" t="str">
            <v>Waterwheels, Turbines and Generators</v>
          </cell>
          <cell r="H362">
            <v>11938274.49</v>
          </cell>
          <cell r="J362">
            <v>-83704.10000000002</v>
          </cell>
          <cell r="L362">
            <v>11854570.390000001</v>
          </cell>
          <cell r="N362">
            <v>-85433.10000000002</v>
          </cell>
          <cell r="P362">
            <v>11769137.290000001</v>
          </cell>
          <cell r="R362">
            <v>6301538</v>
          </cell>
          <cell r="T362">
            <v>1.48038204500972</v>
          </cell>
          <cell r="V362">
            <v>176113</v>
          </cell>
          <cell r="X362">
            <v>-83704.10000000002</v>
          </cell>
          <cell r="Z362">
            <v>-40</v>
          </cell>
          <cell r="AB362">
            <v>-33481.640000000007</v>
          </cell>
          <cell r="AD362">
            <v>6360465.2600000007</v>
          </cell>
          <cell r="AF362">
            <v>1.48038204500972</v>
          </cell>
          <cell r="AH362">
            <v>174861</v>
          </cell>
          <cell r="AJ362">
            <v>-85433.10000000002</v>
          </cell>
          <cell r="AL362">
            <v>-40</v>
          </cell>
          <cell r="AN362">
            <v>-34173.240000000013</v>
          </cell>
          <cell r="AP362">
            <v>6415719.9200000009</v>
          </cell>
        </row>
        <row r="363">
          <cell r="A363" t="str">
            <v xml:space="preserve">334.00 0324         </v>
          </cell>
          <cell r="B363">
            <v>324</v>
          </cell>
          <cell r="C363" t="str">
            <v>ProdTrans</v>
          </cell>
          <cell r="D363" t="str">
            <v xml:space="preserve">334.00 0324         </v>
          </cell>
          <cell r="E363">
            <v>334</v>
          </cell>
          <cell r="F363" t="str">
            <v>Accessory Electric Equipment</v>
          </cell>
          <cell r="H363">
            <v>4434336.04</v>
          </cell>
          <cell r="J363">
            <v>-32082.47</v>
          </cell>
          <cell r="L363">
            <v>4402253.57</v>
          </cell>
          <cell r="N363">
            <v>-33419.829999999994</v>
          </cell>
          <cell r="P363">
            <v>4368833.74</v>
          </cell>
          <cell r="R363">
            <v>1066585</v>
          </cell>
          <cell r="T363">
            <v>2.2706072578975851</v>
          </cell>
          <cell r="V363">
            <v>100322</v>
          </cell>
          <cell r="X363">
            <v>-32082.47</v>
          </cell>
          <cell r="Z363">
            <v>-20</v>
          </cell>
          <cell r="AB363">
            <v>-6416.4940000000006</v>
          </cell>
          <cell r="AD363">
            <v>1128408.0360000001</v>
          </cell>
          <cell r="AF363">
            <v>2.2706072578975851</v>
          </cell>
          <cell r="AH363">
            <v>99578</v>
          </cell>
          <cell r="AJ363">
            <v>-33419.829999999994</v>
          </cell>
          <cell r="AL363">
            <v>-20</v>
          </cell>
          <cell r="AN363">
            <v>-6683.9659999999985</v>
          </cell>
          <cell r="AP363">
            <v>1187882.24</v>
          </cell>
        </row>
        <row r="364">
          <cell r="A364" t="str">
            <v xml:space="preserve">335.00 0324         </v>
          </cell>
          <cell r="B364">
            <v>324</v>
          </cell>
          <cell r="C364" t="str">
            <v>ProdTrans</v>
          </cell>
          <cell r="D364" t="str">
            <v xml:space="preserve">335.00 0324         </v>
          </cell>
          <cell r="E364">
            <v>335</v>
          </cell>
          <cell r="F364" t="str">
            <v>Miscellaneous Power Plant Equipment</v>
          </cell>
          <cell r="H364">
            <v>417281.14</v>
          </cell>
          <cell r="J364">
            <v>-4030.86</v>
          </cell>
          <cell r="L364">
            <v>413250.28</v>
          </cell>
          <cell r="N364">
            <v>-4060.16</v>
          </cell>
          <cell r="P364">
            <v>409190.12000000005</v>
          </cell>
          <cell r="R364">
            <v>226727</v>
          </cell>
          <cell r="T364">
            <v>1.3024731063465662</v>
          </cell>
          <cell r="V364">
            <v>5409</v>
          </cell>
          <cell r="X364">
            <v>-4030.86</v>
          </cell>
          <cell r="Z364">
            <v>-10</v>
          </cell>
          <cell r="AB364">
            <v>-403.08600000000001</v>
          </cell>
          <cell r="AD364">
            <v>227702.054</v>
          </cell>
          <cell r="AF364">
            <v>1.3024731063465662</v>
          </cell>
          <cell r="AH364">
            <v>5356</v>
          </cell>
          <cell r="AJ364">
            <v>-4060.16</v>
          </cell>
          <cell r="AL364">
            <v>-10</v>
          </cell>
          <cell r="AN364">
            <v>-406.01599999999996</v>
          </cell>
          <cell r="AP364">
            <v>228591.878</v>
          </cell>
        </row>
        <row r="365">
          <cell r="A365" t="str">
            <v xml:space="preserve">336.00 0324         </v>
          </cell>
          <cell r="B365">
            <v>324</v>
          </cell>
          <cell r="C365" t="str">
            <v>ProdTrans</v>
          </cell>
          <cell r="D365" t="str">
            <v xml:space="preserve">336.00 0324         </v>
          </cell>
          <cell r="E365">
            <v>336</v>
          </cell>
          <cell r="F365" t="str">
            <v>Roads, Railroads and Bridges</v>
          </cell>
          <cell r="H365">
            <v>1012079.37</v>
          </cell>
          <cell r="J365">
            <v>-1855.46</v>
          </cell>
          <cell r="L365">
            <v>1010223.91</v>
          </cell>
          <cell r="N365">
            <v>-1885.0000000000002</v>
          </cell>
          <cell r="P365">
            <v>1008338.91</v>
          </cell>
          <cell r="R365">
            <v>189209</v>
          </cell>
          <cell r="T365">
            <v>1.7602557518090929</v>
          </cell>
          <cell r="V365">
            <v>17799</v>
          </cell>
          <cell r="X365">
            <v>-1855.46</v>
          </cell>
          <cell r="Z365">
            <v>-40</v>
          </cell>
          <cell r="AB365">
            <v>-742.18399999999997</v>
          </cell>
          <cell r="AD365">
            <v>204410.356</v>
          </cell>
          <cell r="AF365">
            <v>1.7602557518090929</v>
          </cell>
          <cell r="AH365">
            <v>17766</v>
          </cell>
          <cell r="AJ365">
            <v>-1885.0000000000002</v>
          </cell>
          <cell r="AL365">
            <v>-40</v>
          </cell>
          <cell r="AN365">
            <v>-754.00000000000011</v>
          </cell>
          <cell r="AP365">
            <v>219537.356</v>
          </cell>
        </row>
        <row r="366">
          <cell r="A366">
            <v>0</v>
          </cell>
          <cell r="F366" t="str">
            <v>TOTAL SWIFT</v>
          </cell>
          <cell r="H366">
            <v>98825719.63000001</v>
          </cell>
          <cell r="J366">
            <v>-298620.50000000006</v>
          </cell>
          <cell r="L366">
            <v>98527099.129999995</v>
          </cell>
          <cell r="N366">
            <v>-305134.42000000004</v>
          </cell>
          <cell r="P366">
            <v>98221964.710000008</v>
          </cell>
          <cell r="R366">
            <v>38740052</v>
          </cell>
          <cell r="V366">
            <v>1339541</v>
          </cell>
          <cell r="X366">
            <v>-298620.50000000006</v>
          </cell>
          <cell r="AB366">
            <v>-111822.448</v>
          </cell>
          <cell r="AD366">
            <v>39669150.051999994</v>
          </cell>
          <cell r="AH366">
            <v>1335192</v>
          </cell>
          <cell r="AJ366">
            <v>-305134.42000000004</v>
          </cell>
          <cell r="AN366">
            <v>-114151.75400000003</v>
          </cell>
          <cell r="AP366">
            <v>40585055.877999999</v>
          </cell>
        </row>
        <row r="367">
          <cell r="A367">
            <v>0</v>
          </cell>
        </row>
        <row r="368">
          <cell r="A368">
            <v>0</v>
          </cell>
          <cell r="F368" t="str">
            <v>VIVA NAUGHTON</v>
          </cell>
        </row>
        <row r="369">
          <cell r="A369" t="str">
            <v xml:space="preserve">331.00 0325         </v>
          </cell>
          <cell r="B369">
            <v>325</v>
          </cell>
          <cell r="C369" t="str">
            <v>ProdTrans</v>
          </cell>
          <cell r="D369" t="str">
            <v xml:space="preserve">331.00 0325         </v>
          </cell>
          <cell r="E369">
            <v>331</v>
          </cell>
          <cell r="F369" t="str">
            <v>Structures and Improvements</v>
          </cell>
          <cell r="H369">
            <v>403224.93</v>
          </cell>
          <cell r="J369">
            <v>-894.41</v>
          </cell>
          <cell r="L369">
            <v>402330.52</v>
          </cell>
          <cell r="N369">
            <v>-908.28999999999985</v>
          </cell>
          <cell r="P369">
            <v>401422.23000000004</v>
          </cell>
          <cell r="R369">
            <v>175574</v>
          </cell>
          <cell r="T369">
            <v>1.9792761992696983</v>
          </cell>
          <cell r="V369">
            <v>7972</v>
          </cell>
          <cell r="X369">
            <v>-894.41</v>
          </cell>
          <cell r="Z369">
            <v>-40</v>
          </cell>
          <cell r="AB369">
            <v>-357.76400000000001</v>
          </cell>
          <cell r="AD369">
            <v>182293.826</v>
          </cell>
          <cell r="AF369">
            <v>1.9792761992696983</v>
          </cell>
          <cell r="AH369">
            <v>7954</v>
          </cell>
          <cell r="AJ369">
            <v>-908.28999999999985</v>
          </cell>
          <cell r="AL369">
            <v>-40</v>
          </cell>
          <cell r="AN369">
            <v>-363.31599999999992</v>
          </cell>
          <cell r="AP369">
            <v>188976.22</v>
          </cell>
        </row>
        <row r="370">
          <cell r="A370" t="str">
            <v xml:space="preserve">332.00 0325         </v>
          </cell>
          <cell r="B370">
            <v>325</v>
          </cell>
          <cell r="C370" t="str">
            <v>ProdTrans</v>
          </cell>
          <cell r="D370" t="str">
            <v xml:space="preserve">332.00 0325         </v>
          </cell>
          <cell r="E370">
            <v>332</v>
          </cell>
          <cell r="F370" t="str">
            <v>Reservoirs, Dams and Waterways</v>
          </cell>
          <cell r="H370">
            <v>103506.99</v>
          </cell>
          <cell r="J370">
            <v>-160.92999999999998</v>
          </cell>
          <cell r="L370">
            <v>103346.06000000001</v>
          </cell>
          <cell r="N370">
            <v>-165.18</v>
          </cell>
          <cell r="P370">
            <v>103180.88000000002</v>
          </cell>
          <cell r="R370">
            <v>46360</v>
          </cell>
          <cell r="T370">
            <v>2.012965151576795</v>
          </cell>
          <cell r="V370">
            <v>2082</v>
          </cell>
          <cell r="X370">
            <v>-160.92999999999998</v>
          </cell>
          <cell r="Z370">
            <v>-40</v>
          </cell>
          <cell r="AB370">
            <v>-64.371999999999986</v>
          </cell>
          <cell r="AD370">
            <v>48216.697999999997</v>
          </cell>
          <cell r="AF370">
            <v>2.012965151576795</v>
          </cell>
          <cell r="AH370">
            <v>2079</v>
          </cell>
          <cell r="AJ370">
            <v>-165.18</v>
          </cell>
          <cell r="AL370">
            <v>-40</v>
          </cell>
          <cell r="AN370">
            <v>-66.072000000000003</v>
          </cell>
          <cell r="AP370">
            <v>50064.445999999996</v>
          </cell>
        </row>
        <row r="371">
          <cell r="A371" t="str">
            <v xml:space="preserve">333.00 0325         </v>
          </cell>
          <cell r="B371">
            <v>325</v>
          </cell>
          <cell r="C371" t="str">
            <v>ProdTrans</v>
          </cell>
          <cell r="D371" t="str">
            <v xml:space="preserve">333.00 0325         </v>
          </cell>
          <cell r="E371">
            <v>333</v>
          </cell>
          <cell r="F371" t="str">
            <v>Waterwheels, Turbines and Generators</v>
          </cell>
          <cell r="H371">
            <v>497437.95</v>
          </cell>
          <cell r="J371">
            <v>-1677.45</v>
          </cell>
          <cell r="L371">
            <v>495760.5</v>
          </cell>
          <cell r="N371">
            <v>-1760.31</v>
          </cell>
          <cell r="P371">
            <v>494000.19</v>
          </cell>
          <cell r="R371">
            <v>232298</v>
          </cell>
          <cell r="T371">
            <v>2.0953759186805692</v>
          </cell>
          <cell r="V371">
            <v>10406</v>
          </cell>
          <cell r="X371">
            <v>-1677.45</v>
          </cell>
          <cell r="Z371">
            <v>-40</v>
          </cell>
          <cell r="AB371">
            <v>-670.98</v>
          </cell>
          <cell r="AD371">
            <v>240355.56999999998</v>
          </cell>
          <cell r="AF371">
            <v>2.0953759186805692</v>
          </cell>
          <cell r="AH371">
            <v>10370</v>
          </cell>
          <cell r="AJ371">
            <v>-1760.31</v>
          </cell>
          <cell r="AL371">
            <v>-40</v>
          </cell>
          <cell r="AN371">
            <v>-704.12399999999991</v>
          </cell>
          <cell r="AP371">
            <v>248261.13599999997</v>
          </cell>
        </row>
        <row r="372">
          <cell r="A372" t="str">
            <v xml:space="preserve">334.00 0325         </v>
          </cell>
          <cell r="B372">
            <v>325</v>
          </cell>
          <cell r="C372" t="str">
            <v>ProdTrans</v>
          </cell>
          <cell r="D372" t="str">
            <v xml:space="preserve">334.00 0325         </v>
          </cell>
          <cell r="E372">
            <v>334</v>
          </cell>
          <cell r="F372" t="str">
            <v>Accessory Electric Equipment</v>
          </cell>
          <cell r="H372">
            <v>169721.82</v>
          </cell>
          <cell r="J372">
            <v>-1681.18</v>
          </cell>
          <cell r="L372">
            <v>168040.64</v>
          </cell>
          <cell r="N372">
            <v>-1699.86</v>
          </cell>
          <cell r="P372">
            <v>166340.78000000003</v>
          </cell>
          <cell r="R372">
            <v>71684</v>
          </cell>
          <cell r="T372">
            <v>2.1959334212712647</v>
          </cell>
          <cell r="V372">
            <v>3709</v>
          </cell>
          <cell r="X372">
            <v>-1681.18</v>
          </cell>
          <cell r="Z372">
            <v>-20</v>
          </cell>
          <cell r="AB372">
            <v>-336.23599999999999</v>
          </cell>
          <cell r="AD372">
            <v>73375.584000000003</v>
          </cell>
          <cell r="AF372">
            <v>2.1959334212712647</v>
          </cell>
          <cell r="AH372">
            <v>3671</v>
          </cell>
          <cell r="AJ372">
            <v>-1699.86</v>
          </cell>
          <cell r="AL372">
            <v>-20</v>
          </cell>
          <cell r="AN372">
            <v>-339.97199999999998</v>
          </cell>
          <cell r="AP372">
            <v>75006.752000000008</v>
          </cell>
        </row>
        <row r="373">
          <cell r="A373" t="str">
            <v xml:space="preserve">335.00 0325         </v>
          </cell>
          <cell r="B373">
            <v>325</v>
          </cell>
          <cell r="C373" t="str">
            <v>ProdTrans</v>
          </cell>
          <cell r="D373" t="str">
            <v xml:space="preserve">335.00 0325         </v>
          </cell>
          <cell r="E373">
            <v>335</v>
          </cell>
          <cell r="F373" t="str">
            <v>Miscellaneous Power Plant Equipment</v>
          </cell>
          <cell r="H373">
            <v>20594.259999999998</v>
          </cell>
          <cell r="J373">
            <v>-140.24</v>
          </cell>
          <cell r="L373">
            <v>20454.019999999997</v>
          </cell>
          <cell r="N373">
            <v>-140.97999999999999</v>
          </cell>
          <cell r="P373">
            <v>20313.039999999997</v>
          </cell>
          <cell r="R373">
            <v>8858</v>
          </cell>
          <cell r="T373">
            <v>2.0547580320158709</v>
          </cell>
          <cell r="V373">
            <v>422</v>
          </cell>
          <cell r="X373">
            <v>-140.24</v>
          </cell>
          <cell r="Z373">
            <v>-10</v>
          </cell>
          <cell r="AB373">
            <v>-14.024000000000001</v>
          </cell>
          <cell r="AD373">
            <v>9125.7360000000008</v>
          </cell>
          <cell r="AF373">
            <v>2.0547580320158709</v>
          </cell>
          <cell r="AH373">
            <v>419</v>
          </cell>
          <cell r="AJ373">
            <v>-140.97999999999999</v>
          </cell>
          <cell r="AL373">
            <v>-10</v>
          </cell>
          <cell r="AN373">
            <v>-14.097999999999999</v>
          </cell>
          <cell r="AP373">
            <v>9389.6580000000013</v>
          </cell>
        </row>
        <row r="374">
          <cell r="A374">
            <v>0</v>
          </cell>
          <cell r="F374" t="str">
            <v>TOTAL VIVA NAUGHTON</v>
          </cell>
          <cell r="H374">
            <v>1194485.95</v>
          </cell>
          <cell r="J374">
            <v>-4554.21</v>
          </cell>
          <cell r="L374">
            <v>1189931.7400000002</v>
          </cell>
          <cell r="N374">
            <v>-4674.619999999999</v>
          </cell>
          <cell r="P374">
            <v>1185257.1200000001</v>
          </cell>
          <cell r="R374">
            <v>534774</v>
          </cell>
          <cell r="V374">
            <v>24591</v>
          </cell>
          <cell r="X374">
            <v>-4554.21</v>
          </cell>
          <cell r="AB374">
            <v>-1443.3759999999997</v>
          </cell>
          <cell r="AD374">
            <v>553367.41399999999</v>
          </cell>
          <cell r="AH374">
            <v>24493</v>
          </cell>
          <cell r="AJ374">
            <v>-4674.619999999999</v>
          </cell>
          <cell r="AN374">
            <v>-1487.5819999999997</v>
          </cell>
          <cell r="AP374">
            <v>571698.21200000006</v>
          </cell>
        </row>
        <row r="375">
          <cell r="A375">
            <v>0</v>
          </cell>
        </row>
        <row r="376">
          <cell r="A376">
            <v>0</v>
          </cell>
          <cell r="F376" t="str">
            <v>WALLOWA FALLS</v>
          </cell>
        </row>
        <row r="377">
          <cell r="A377" t="str">
            <v xml:space="preserve">331.00 0326         </v>
          </cell>
          <cell r="B377">
            <v>326</v>
          </cell>
          <cell r="C377" t="str">
            <v>ProdTrans</v>
          </cell>
          <cell r="D377" t="str">
            <v xml:space="preserve">331.00 0326         </v>
          </cell>
          <cell r="E377">
            <v>331</v>
          </cell>
          <cell r="F377" t="str">
            <v>Structures and Improvements</v>
          </cell>
          <cell r="H377">
            <v>112225.05</v>
          </cell>
          <cell r="J377">
            <v>-269.01</v>
          </cell>
          <cell r="L377">
            <v>111956.04000000001</v>
          </cell>
          <cell r="N377">
            <v>-272.92</v>
          </cell>
          <cell r="P377">
            <v>111683.12000000001</v>
          </cell>
          <cell r="R377">
            <v>88911</v>
          </cell>
          <cell r="T377">
            <v>3.9350702748975155</v>
          </cell>
          <cell r="V377">
            <v>4411</v>
          </cell>
          <cell r="X377">
            <v>-269.01</v>
          </cell>
          <cell r="Z377">
            <v>-40</v>
          </cell>
          <cell r="AB377">
            <v>-107.604</v>
          </cell>
          <cell r="AD377">
            <v>92945.385999999999</v>
          </cell>
          <cell r="AF377">
            <v>3.9350702748975155</v>
          </cell>
          <cell r="AH377">
            <v>4400</v>
          </cell>
          <cell r="AJ377">
            <v>-272.92</v>
          </cell>
          <cell r="AL377">
            <v>-40</v>
          </cell>
          <cell r="AN377">
            <v>-109.16800000000001</v>
          </cell>
          <cell r="AP377">
            <v>96963.297999999995</v>
          </cell>
        </row>
        <row r="378">
          <cell r="A378" t="str">
            <v xml:space="preserve">332.00 0326         </v>
          </cell>
          <cell r="B378">
            <v>326</v>
          </cell>
          <cell r="C378" t="str">
            <v>ProdTrans</v>
          </cell>
          <cell r="D378" t="str">
            <v xml:space="preserve">332.00 0326         </v>
          </cell>
          <cell r="E378">
            <v>332</v>
          </cell>
          <cell r="F378" t="str">
            <v>Reservoirs, Dams and Waterways</v>
          </cell>
          <cell r="H378">
            <v>909447.61</v>
          </cell>
          <cell r="J378">
            <v>-1558.0699999999997</v>
          </cell>
          <cell r="L378">
            <v>907889.54</v>
          </cell>
          <cell r="N378">
            <v>-1592.7600000000002</v>
          </cell>
          <cell r="P378">
            <v>906296.78</v>
          </cell>
          <cell r="R378">
            <v>719140</v>
          </cell>
          <cell r="T378">
            <v>4.0049468360564591</v>
          </cell>
          <cell r="V378">
            <v>36392</v>
          </cell>
          <cell r="X378">
            <v>-1558.0699999999997</v>
          </cell>
          <cell r="Z378">
            <v>-40</v>
          </cell>
          <cell r="AB378">
            <v>-623.22799999999984</v>
          </cell>
          <cell r="AD378">
            <v>753350.70200000005</v>
          </cell>
          <cell r="AF378">
            <v>4.0049468360564591</v>
          </cell>
          <cell r="AH378">
            <v>36329</v>
          </cell>
          <cell r="AJ378">
            <v>-1592.7600000000002</v>
          </cell>
          <cell r="AL378">
            <v>-40</v>
          </cell>
          <cell r="AN378">
            <v>-637.10400000000004</v>
          </cell>
          <cell r="AP378">
            <v>787449.83799999999</v>
          </cell>
        </row>
        <row r="379">
          <cell r="A379" t="str">
            <v xml:space="preserve">333.00 0326         </v>
          </cell>
          <cell r="B379">
            <v>326</v>
          </cell>
          <cell r="C379" t="str">
            <v>ProdTrans</v>
          </cell>
          <cell r="D379" t="str">
            <v xml:space="preserve">333.00 0326         </v>
          </cell>
          <cell r="E379">
            <v>333</v>
          </cell>
          <cell r="F379" t="str">
            <v>Waterwheels, Turbines and Generators</v>
          </cell>
          <cell r="H379">
            <v>105583.87</v>
          </cell>
          <cell r="J379">
            <v>-549.29</v>
          </cell>
          <cell r="L379">
            <v>105034.58</v>
          </cell>
          <cell r="N379">
            <v>-564.47</v>
          </cell>
          <cell r="P379">
            <v>104470.11</v>
          </cell>
          <cell r="R379">
            <v>72452</v>
          </cell>
          <cell r="T379">
            <v>2.466890210770154</v>
          </cell>
          <cell r="V379">
            <v>2598</v>
          </cell>
          <cell r="X379">
            <v>-549.29</v>
          </cell>
          <cell r="Z379">
            <v>-40</v>
          </cell>
          <cell r="AB379">
            <v>-219.71599999999998</v>
          </cell>
          <cell r="AD379">
            <v>74280.994000000006</v>
          </cell>
          <cell r="AF379">
            <v>2.466890210770154</v>
          </cell>
          <cell r="AH379">
            <v>2584</v>
          </cell>
          <cell r="AJ379">
            <v>-564.47</v>
          </cell>
          <cell r="AL379">
            <v>-40</v>
          </cell>
          <cell r="AN379">
            <v>-225.78800000000004</v>
          </cell>
          <cell r="AP379">
            <v>76074.736000000004</v>
          </cell>
        </row>
        <row r="380">
          <cell r="A380" t="str">
            <v xml:space="preserve">334.00 0326         </v>
          </cell>
          <cell r="B380">
            <v>326</v>
          </cell>
          <cell r="C380" t="str">
            <v>ProdTrans</v>
          </cell>
          <cell r="D380" t="str">
            <v xml:space="preserve">334.00 0326         </v>
          </cell>
          <cell r="E380">
            <v>334</v>
          </cell>
          <cell r="F380" t="str">
            <v>Accessory Electric Equipment</v>
          </cell>
          <cell r="H380">
            <v>1393215.15</v>
          </cell>
          <cell r="J380">
            <v>-11495.91</v>
          </cell>
          <cell r="L380">
            <v>1381719.24</v>
          </cell>
          <cell r="N380">
            <v>-11737.25</v>
          </cell>
          <cell r="P380">
            <v>1369981.99</v>
          </cell>
          <cell r="R380">
            <v>1040214</v>
          </cell>
          <cell r="T380">
            <v>5.6236456654487563</v>
          </cell>
          <cell r="V380">
            <v>78026</v>
          </cell>
          <cell r="X380">
            <v>-11495.91</v>
          </cell>
          <cell r="Z380">
            <v>-20</v>
          </cell>
          <cell r="AB380">
            <v>-2299.1820000000002</v>
          </cell>
          <cell r="AD380">
            <v>1104444.9080000001</v>
          </cell>
          <cell r="AF380">
            <v>5.6236456654487563</v>
          </cell>
          <cell r="AH380">
            <v>77373</v>
          </cell>
          <cell r="AJ380">
            <v>-11737.25</v>
          </cell>
          <cell r="AL380">
            <v>-20</v>
          </cell>
          <cell r="AN380">
            <v>-2347.4499999999998</v>
          </cell>
          <cell r="AP380">
            <v>1167733.2080000001</v>
          </cell>
        </row>
        <row r="381">
          <cell r="A381" t="str">
            <v xml:space="preserve">336.00 0326         </v>
          </cell>
          <cell r="B381">
            <v>326</v>
          </cell>
          <cell r="C381" t="str">
            <v>ProdTrans</v>
          </cell>
          <cell r="D381" t="str">
            <v xml:space="preserve">336.00 0326         </v>
          </cell>
          <cell r="E381">
            <v>336</v>
          </cell>
          <cell r="F381" t="str">
            <v>Roads, Railroads and Bridges</v>
          </cell>
          <cell r="H381">
            <v>310958.51</v>
          </cell>
          <cell r="J381">
            <v>-605.94000000000005</v>
          </cell>
          <cell r="L381">
            <v>310352.57</v>
          </cell>
          <cell r="N381">
            <v>-614.64</v>
          </cell>
          <cell r="P381">
            <v>309737.93</v>
          </cell>
          <cell r="R381">
            <v>235849</v>
          </cell>
          <cell r="T381">
            <v>5.0770367878734017</v>
          </cell>
          <cell r="V381">
            <v>15772</v>
          </cell>
          <cell r="X381">
            <v>-605.94000000000005</v>
          </cell>
          <cell r="Z381">
            <v>-40</v>
          </cell>
          <cell r="AB381">
            <v>-242.37600000000003</v>
          </cell>
          <cell r="AD381">
            <v>250772.68400000001</v>
          </cell>
          <cell r="AF381">
            <v>5.0770367878734017</v>
          </cell>
          <cell r="AH381">
            <v>15741</v>
          </cell>
          <cell r="AJ381">
            <v>-614.64</v>
          </cell>
          <cell r="AL381">
            <v>-40</v>
          </cell>
          <cell r="AN381">
            <v>-245.85599999999999</v>
          </cell>
          <cell r="AP381">
            <v>265653.18799999997</v>
          </cell>
        </row>
        <row r="382">
          <cell r="A382">
            <v>0</v>
          </cell>
          <cell r="F382" t="str">
            <v>TOTAL WALLOWA FALLS</v>
          </cell>
          <cell r="H382">
            <v>2831430.1899999995</v>
          </cell>
          <cell r="J382">
            <v>-14478.22</v>
          </cell>
          <cell r="L382">
            <v>2816951.97</v>
          </cell>
          <cell r="N382">
            <v>-14782.04</v>
          </cell>
          <cell r="P382">
            <v>2802169.93</v>
          </cell>
          <cell r="R382">
            <v>2156566</v>
          </cell>
          <cell r="V382">
            <v>137199</v>
          </cell>
          <cell r="X382">
            <v>-14478.22</v>
          </cell>
          <cell r="AB382">
            <v>-3492.1060000000002</v>
          </cell>
          <cell r="AD382">
            <v>2275794.6740000001</v>
          </cell>
          <cell r="AH382">
            <v>136427</v>
          </cell>
          <cell r="AJ382">
            <v>-14782.04</v>
          </cell>
          <cell r="AN382">
            <v>-3565.366</v>
          </cell>
          <cell r="AP382">
            <v>2393874.2680000002</v>
          </cell>
        </row>
        <row r="383">
          <cell r="A383">
            <v>0</v>
          </cell>
        </row>
        <row r="384">
          <cell r="A384">
            <v>0</v>
          </cell>
          <cell r="F384" t="str">
            <v>WEBER</v>
          </cell>
        </row>
        <row r="385">
          <cell r="A385" t="str">
            <v xml:space="preserve">331.00 0327         </v>
          </cell>
          <cell r="B385">
            <v>327</v>
          </cell>
          <cell r="C385" t="str">
            <v>ProdTrans</v>
          </cell>
          <cell r="D385" t="str">
            <v xml:space="preserve">331.00 0327         </v>
          </cell>
          <cell r="E385">
            <v>331</v>
          </cell>
          <cell r="F385" t="str">
            <v>Structures and Improvements</v>
          </cell>
          <cell r="H385">
            <v>368302.99</v>
          </cell>
          <cell r="J385">
            <v>-1207.1400000000001</v>
          </cell>
          <cell r="L385">
            <v>367095.85</v>
          </cell>
          <cell r="N385">
            <v>-1223.6500000000001</v>
          </cell>
          <cell r="P385">
            <v>365872.19999999995</v>
          </cell>
          <cell r="R385">
            <v>258763</v>
          </cell>
          <cell r="T385">
            <v>3.2878712336392217</v>
          </cell>
          <cell r="V385">
            <v>12089</v>
          </cell>
          <cell r="X385">
            <v>-1207.1400000000001</v>
          </cell>
          <cell r="Z385">
            <v>-40</v>
          </cell>
          <cell r="AB385">
            <v>-482.85600000000005</v>
          </cell>
          <cell r="AD385">
            <v>269162.00399999996</v>
          </cell>
          <cell r="AF385">
            <v>3.2878712336392217</v>
          </cell>
          <cell r="AH385">
            <v>12050</v>
          </cell>
          <cell r="AJ385">
            <v>-1223.6500000000001</v>
          </cell>
          <cell r="AL385">
            <v>-40</v>
          </cell>
          <cell r="AN385">
            <v>-489.46</v>
          </cell>
          <cell r="AP385">
            <v>279498.89399999991</v>
          </cell>
        </row>
        <row r="386">
          <cell r="A386" t="str">
            <v xml:space="preserve">332.00 0327         </v>
          </cell>
          <cell r="B386">
            <v>327</v>
          </cell>
          <cell r="C386" t="str">
            <v>ProdTrans</v>
          </cell>
          <cell r="D386" t="str">
            <v xml:space="preserve">332.00 0327         </v>
          </cell>
          <cell r="E386">
            <v>332</v>
          </cell>
          <cell r="F386" t="str">
            <v>Reservoirs, Dams and Waterways</v>
          </cell>
          <cell r="H386">
            <v>1358944.18</v>
          </cell>
          <cell r="J386">
            <v>-4737.329999999999</v>
          </cell>
          <cell r="L386">
            <v>1354206.8499999999</v>
          </cell>
          <cell r="N386">
            <v>-4829.4800000000005</v>
          </cell>
          <cell r="P386">
            <v>1349377.3699999999</v>
          </cell>
          <cell r="R386">
            <v>931858</v>
          </cell>
          <cell r="T386">
            <v>2.9196347226350046</v>
          </cell>
          <cell r="V386">
            <v>39607</v>
          </cell>
          <cell r="X386">
            <v>-4737.329999999999</v>
          </cell>
          <cell r="Z386">
            <v>-40</v>
          </cell>
          <cell r="AB386">
            <v>-1894.9319999999996</v>
          </cell>
          <cell r="AD386">
            <v>964832.73800000001</v>
          </cell>
          <cell r="AF386">
            <v>2.9196347226350046</v>
          </cell>
          <cell r="AH386">
            <v>39467</v>
          </cell>
          <cell r="AJ386">
            <v>-4829.4800000000005</v>
          </cell>
          <cell r="AL386">
            <v>-40</v>
          </cell>
          <cell r="AN386">
            <v>-1931.7920000000001</v>
          </cell>
          <cell r="AP386">
            <v>997538.46600000001</v>
          </cell>
        </row>
        <row r="387">
          <cell r="A387" t="str">
            <v xml:space="preserve">333.00 0327         </v>
          </cell>
          <cell r="B387">
            <v>327</v>
          </cell>
          <cell r="C387" t="str">
            <v>ProdTrans</v>
          </cell>
          <cell r="D387" t="str">
            <v xml:space="preserve">333.00 0327         </v>
          </cell>
          <cell r="E387">
            <v>333</v>
          </cell>
          <cell r="F387" t="str">
            <v>Waterwheels, Turbines and Generators</v>
          </cell>
          <cell r="H387">
            <v>904665.2</v>
          </cell>
          <cell r="J387">
            <v>-3585.5099999999998</v>
          </cell>
          <cell r="L387">
            <v>901079.69</v>
          </cell>
          <cell r="N387">
            <v>-3716.3000000000006</v>
          </cell>
          <cell r="P387">
            <v>897363.3899999999</v>
          </cell>
          <cell r="R387">
            <v>592171</v>
          </cell>
          <cell r="T387">
            <v>3.7694999138193035</v>
          </cell>
          <cell r="V387">
            <v>34034</v>
          </cell>
          <cell r="X387">
            <v>-3585.5099999999998</v>
          </cell>
          <cell r="Z387">
            <v>-40</v>
          </cell>
          <cell r="AB387">
            <v>-1434.204</v>
          </cell>
          <cell r="AD387">
            <v>621185.28599999996</v>
          </cell>
          <cell r="AF387">
            <v>3.7694999138193035</v>
          </cell>
          <cell r="AH387">
            <v>33896</v>
          </cell>
          <cell r="AJ387">
            <v>-3716.3000000000006</v>
          </cell>
          <cell r="AL387">
            <v>-40</v>
          </cell>
          <cell r="AN387">
            <v>-1486.5200000000002</v>
          </cell>
          <cell r="AP387">
            <v>649878.4659999999</v>
          </cell>
        </row>
        <row r="388">
          <cell r="A388" t="str">
            <v xml:space="preserve">334.00 0327         </v>
          </cell>
          <cell r="B388">
            <v>327</v>
          </cell>
          <cell r="C388" t="str">
            <v>ProdTrans</v>
          </cell>
          <cell r="D388" t="str">
            <v xml:space="preserve">334.00 0327         </v>
          </cell>
          <cell r="E388">
            <v>334</v>
          </cell>
          <cell r="F388" t="str">
            <v>Accessory Electric Equipment</v>
          </cell>
          <cell r="H388">
            <v>253737.73</v>
          </cell>
          <cell r="J388">
            <v>-1481.46</v>
          </cell>
          <cell r="L388">
            <v>252256.27000000002</v>
          </cell>
          <cell r="N388">
            <v>-1625</v>
          </cell>
          <cell r="P388">
            <v>250631.27000000002</v>
          </cell>
          <cell r="R388">
            <v>71575</v>
          </cell>
          <cell r="T388">
            <v>3.5732580842125987</v>
          </cell>
          <cell r="V388">
            <v>9040</v>
          </cell>
          <cell r="X388">
            <v>-1481.46</v>
          </cell>
          <cell r="Z388">
            <v>-20</v>
          </cell>
          <cell r="AB388">
            <v>-296.29200000000003</v>
          </cell>
          <cell r="AD388">
            <v>78837.247999999992</v>
          </cell>
          <cell r="AF388">
            <v>3.5732580842125987</v>
          </cell>
          <cell r="AH388">
            <v>8985</v>
          </cell>
          <cell r="AJ388">
            <v>-1625</v>
          </cell>
          <cell r="AL388">
            <v>-20</v>
          </cell>
          <cell r="AN388">
            <v>-325</v>
          </cell>
          <cell r="AP388">
            <v>85872.247999999992</v>
          </cell>
        </row>
        <row r="389">
          <cell r="A389" t="str">
            <v xml:space="preserve">335.00 0327         </v>
          </cell>
          <cell r="B389">
            <v>327</v>
          </cell>
          <cell r="C389" t="str">
            <v>ProdTrans</v>
          </cell>
          <cell r="D389" t="str">
            <v xml:space="preserve">335.00 0327         </v>
          </cell>
          <cell r="E389">
            <v>335</v>
          </cell>
          <cell r="F389" t="str">
            <v>Miscellaneous Power Plant Equipment</v>
          </cell>
          <cell r="H389">
            <v>22270.09</v>
          </cell>
          <cell r="J389">
            <v>-153.48000000000002</v>
          </cell>
          <cell r="L389">
            <v>22116.61</v>
          </cell>
          <cell r="N389">
            <v>-154.32</v>
          </cell>
          <cell r="P389">
            <v>21962.29</v>
          </cell>
          <cell r="R389">
            <v>14643</v>
          </cell>
          <cell r="T389">
            <v>3.861252220228776</v>
          </cell>
          <cell r="V389">
            <v>857</v>
          </cell>
          <cell r="X389">
            <v>-153.48000000000002</v>
          </cell>
          <cell r="Z389">
            <v>-10</v>
          </cell>
          <cell r="AB389">
            <v>-15.348000000000003</v>
          </cell>
          <cell r="AD389">
            <v>15331.172</v>
          </cell>
          <cell r="AF389">
            <v>3.861252220228776</v>
          </cell>
          <cell r="AH389">
            <v>851</v>
          </cell>
          <cell r="AJ389">
            <v>-154.32</v>
          </cell>
          <cell r="AL389">
            <v>-10</v>
          </cell>
          <cell r="AN389">
            <v>-15.431999999999999</v>
          </cell>
          <cell r="AP389">
            <v>16012.42</v>
          </cell>
        </row>
        <row r="390">
          <cell r="A390" t="str">
            <v xml:space="preserve">336.00 0327         </v>
          </cell>
          <cell r="B390">
            <v>327</v>
          </cell>
          <cell r="C390" t="str">
            <v>ProdTrans</v>
          </cell>
          <cell r="D390" t="str">
            <v xml:space="preserve">336.00 0327         </v>
          </cell>
          <cell r="E390">
            <v>336</v>
          </cell>
          <cell r="F390" t="str">
            <v>Roads, Railroads and Bridges</v>
          </cell>
          <cell r="H390">
            <v>39856.53</v>
          </cell>
          <cell r="J390">
            <v>-78.72</v>
          </cell>
          <cell r="L390">
            <v>39777.81</v>
          </cell>
          <cell r="N390">
            <v>-79.849999999999994</v>
          </cell>
          <cell r="P390">
            <v>39697.96</v>
          </cell>
          <cell r="R390">
            <v>24646</v>
          </cell>
          <cell r="T390">
            <v>4.595721467672182</v>
          </cell>
          <cell r="V390">
            <v>1830</v>
          </cell>
          <cell r="X390">
            <v>-78.72</v>
          </cell>
          <cell r="Z390">
            <v>-40</v>
          </cell>
          <cell r="AB390">
            <v>-31.488000000000003</v>
          </cell>
          <cell r="AD390">
            <v>26365.791999999998</v>
          </cell>
          <cell r="AF390">
            <v>4.595721467672182</v>
          </cell>
          <cell r="AH390">
            <v>1826</v>
          </cell>
          <cell r="AJ390">
            <v>-79.849999999999994</v>
          </cell>
          <cell r="AL390">
            <v>-40</v>
          </cell>
          <cell r="AN390">
            <v>-31.94</v>
          </cell>
          <cell r="AP390">
            <v>28080.002</v>
          </cell>
        </row>
        <row r="391">
          <cell r="A391">
            <v>0</v>
          </cell>
          <cell r="F391" t="str">
            <v>TOTAL WEBER</v>
          </cell>
          <cell r="H391">
            <v>2947776.7199999997</v>
          </cell>
          <cell r="J391">
            <v>-11243.639999999998</v>
          </cell>
          <cell r="L391">
            <v>2936533.0799999996</v>
          </cell>
          <cell r="N391">
            <v>-11628.600000000002</v>
          </cell>
          <cell r="P391">
            <v>2924904.48</v>
          </cell>
          <cell r="R391">
            <v>1893656</v>
          </cell>
          <cell r="V391">
            <v>97457</v>
          </cell>
          <cell r="X391">
            <v>-11243.639999999998</v>
          </cell>
          <cell r="AB391">
            <v>-4155.12</v>
          </cell>
          <cell r="AD391">
            <v>1975714.2399999998</v>
          </cell>
          <cell r="AH391">
            <v>97075</v>
          </cell>
          <cell r="AJ391">
            <v>-11628.600000000002</v>
          </cell>
          <cell r="AN391">
            <v>-4280.1439999999993</v>
          </cell>
          <cell r="AP391">
            <v>2056880.4959999998</v>
          </cell>
        </row>
        <row r="392">
          <cell r="A392">
            <v>0</v>
          </cell>
        </row>
        <row r="393">
          <cell r="A393">
            <v>0</v>
          </cell>
          <cell r="F393" t="str">
            <v>YALE</v>
          </cell>
        </row>
        <row r="394">
          <cell r="A394" t="str">
            <v xml:space="preserve">330.20 0328         </v>
          </cell>
          <cell r="B394">
            <v>328</v>
          </cell>
          <cell r="C394" t="str">
            <v>ProdTrans</v>
          </cell>
          <cell r="D394" t="str">
            <v xml:space="preserve">330.20 0328         </v>
          </cell>
          <cell r="E394">
            <v>330.2</v>
          </cell>
          <cell r="F394" t="str">
            <v>Land Rights</v>
          </cell>
          <cell r="H394">
            <v>761579.86</v>
          </cell>
          <cell r="J394">
            <v>0</v>
          </cell>
          <cell r="L394">
            <v>761579.86</v>
          </cell>
          <cell r="N394">
            <v>0</v>
          </cell>
          <cell r="P394">
            <v>761579.86</v>
          </cell>
          <cell r="R394">
            <v>478924</v>
          </cell>
          <cell r="T394">
            <v>1.0379638383360907</v>
          </cell>
          <cell r="V394">
            <v>7905</v>
          </cell>
          <cell r="X394">
            <v>0</v>
          </cell>
          <cell r="Z394">
            <v>0</v>
          </cell>
          <cell r="AB394">
            <v>0</v>
          </cell>
          <cell r="AD394">
            <v>486829</v>
          </cell>
          <cell r="AF394">
            <v>1.0379638383360907</v>
          </cell>
          <cell r="AH394">
            <v>7905</v>
          </cell>
          <cell r="AJ394">
            <v>0</v>
          </cell>
          <cell r="AL394">
            <v>0</v>
          </cell>
          <cell r="AN394">
            <v>0</v>
          </cell>
          <cell r="AP394">
            <v>494734</v>
          </cell>
        </row>
        <row r="395">
          <cell r="A395" t="str">
            <v xml:space="preserve">331.00 0328         </v>
          </cell>
          <cell r="B395">
            <v>328</v>
          </cell>
          <cell r="C395" t="str">
            <v>ProdTrans</v>
          </cell>
          <cell r="D395" t="str">
            <v xml:space="preserve">331.00 0328         </v>
          </cell>
          <cell r="E395">
            <v>331</v>
          </cell>
          <cell r="F395" t="str">
            <v>Structures and Improvements</v>
          </cell>
          <cell r="H395">
            <v>7680924.5599999996</v>
          </cell>
          <cell r="J395">
            <v>-19407.510000000002</v>
          </cell>
          <cell r="L395">
            <v>7661517.0499999998</v>
          </cell>
          <cell r="N395">
            <v>-19692.299999999992</v>
          </cell>
          <cell r="P395">
            <v>7641824.75</v>
          </cell>
          <cell r="R395">
            <v>2877974</v>
          </cell>
          <cell r="T395">
            <v>1.5325235151839924</v>
          </cell>
          <cell r="V395">
            <v>117563</v>
          </cell>
          <cell r="X395">
            <v>-19407.510000000002</v>
          </cell>
          <cell r="Z395">
            <v>-40</v>
          </cell>
          <cell r="AB395">
            <v>-7763.0040000000017</v>
          </cell>
          <cell r="AD395">
            <v>2968366.486</v>
          </cell>
          <cell r="AF395">
            <v>1.5325235151839924</v>
          </cell>
          <cell r="AH395">
            <v>117264</v>
          </cell>
          <cell r="AJ395">
            <v>-19692.299999999992</v>
          </cell>
          <cell r="AL395">
            <v>-40</v>
          </cell>
          <cell r="AN395">
            <v>-7876.9199999999964</v>
          </cell>
          <cell r="AP395">
            <v>3058061.2660000003</v>
          </cell>
        </row>
        <row r="396">
          <cell r="A396" t="str">
            <v xml:space="preserve">332.00 0328         </v>
          </cell>
          <cell r="B396">
            <v>328</v>
          </cell>
          <cell r="C396" t="str">
            <v>ProdTrans</v>
          </cell>
          <cell r="D396" t="str">
            <v xml:space="preserve">332.00 0328         </v>
          </cell>
          <cell r="E396">
            <v>332</v>
          </cell>
          <cell r="F396" t="str">
            <v>Reservoirs, Dams and Waterways</v>
          </cell>
          <cell r="H396">
            <v>27653817.170000002</v>
          </cell>
          <cell r="J396">
            <v>-94029.87000000001</v>
          </cell>
          <cell r="L396">
            <v>27559787.300000001</v>
          </cell>
          <cell r="N396">
            <v>-95922.210000000021</v>
          </cell>
          <cell r="P396">
            <v>27463865.09</v>
          </cell>
          <cell r="R396">
            <v>17340072</v>
          </cell>
          <cell r="T396">
            <v>1.1266153946555395</v>
          </cell>
          <cell r="V396">
            <v>311022</v>
          </cell>
          <cell r="X396">
            <v>-94029.87000000001</v>
          </cell>
          <cell r="Z396">
            <v>-40</v>
          </cell>
          <cell r="AB396">
            <v>-37611.948000000004</v>
          </cell>
          <cell r="AD396">
            <v>17519452.182</v>
          </cell>
          <cell r="AF396">
            <v>1.1266153946555395</v>
          </cell>
          <cell r="AH396">
            <v>309952</v>
          </cell>
          <cell r="AJ396">
            <v>-95922.210000000021</v>
          </cell>
          <cell r="AL396">
            <v>-40</v>
          </cell>
          <cell r="AN396">
            <v>-38368.884000000005</v>
          </cell>
          <cell r="AP396">
            <v>17695113.088</v>
          </cell>
        </row>
        <row r="397">
          <cell r="A397" t="str">
            <v xml:space="preserve">333.00 0328         </v>
          </cell>
          <cell r="B397">
            <v>328</v>
          </cell>
          <cell r="C397" t="str">
            <v>ProdTrans</v>
          </cell>
          <cell r="D397" t="str">
            <v xml:space="preserve">333.00 0328         </v>
          </cell>
          <cell r="E397">
            <v>333</v>
          </cell>
          <cell r="F397" t="str">
            <v>Waterwheels, Turbines and Generators</v>
          </cell>
          <cell r="H397">
            <v>10698063.15</v>
          </cell>
          <cell r="J397">
            <v>-63958.44</v>
          </cell>
          <cell r="L397">
            <v>10634104.710000001</v>
          </cell>
          <cell r="N397">
            <v>-65372.32</v>
          </cell>
          <cell r="P397">
            <v>10568732.390000001</v>
          </cell>
          <cell r="R397">
            <v>5320770</v>
          </cell>
          <cell r="T397">
            <v>1.614981096069287</v>
          </cell>
          <cell r="V397">
            <v>172255</v>
          </cell>
          <cell r="X397">
            <v>-63958.44</v>
          </cell>
          <cell r="Z397">
            <v>-40</v>
          </cell>
          <cell r="AB397">
            <v>-25583.376</v>
          </cell>
          <cell r="AD397">
            <v>5403483.1839999994</v>
          </cell>
          <cell r="AF397">
            <v>1.614981096069287</v>
          </cell>
          <cell r="AH397">
            <v>171211</v>
          </cell>
          <cell r="AJ397">
            <v>-65372.32</v>
          </cell>
          <cell r="AL397">
            <v>-40</v>
          </cell>
          <cell r="AN397">
            <v>-26148.928</v>
          </cell>
          <cell r="AP397">
            <v>5483172.9359999988</v>
          </cell>
        </row>
        <row r="398">
          <cell r="A398" t="str">
            <v xml:space="preserve">334.00 0328         </v>
          </cell>
          <cell r="B398">
            <v>328</v>
          </cell>
          <cell r="C398" t="str">
            <v>ProdTrans</v>
          </cell>
          <cell r="D398" t="str">
            <v xml:space="preserve">334.00 0328         </v>
          </cell>
          <cell r="E398">
            <v>334</v>
          </cell>
          <cell r="F398" t="str">
            <v>Accessory Electric Equipment</v>
          </cell>
          <cell r="H398">
            <v>3586772.18</v>
          </cell>
          <cell r="J398">
            <v>-32193.97</v>
          </cell>
          <cell r="L398">
            <v>3554578.21</v>
          </cell>
          <cell r="N398">
            <v>-32702.660000000003</v>
          </cell>
          <cell r="P398">
            <v>3521875.55</v>
          </cell>
          <cell r="R398">
            <v>1205844</v>
          </cell>
          <cell r="T398">
            <v>2.1548669183784277</v>
          </cell>
          <cell r="V398">
            <v>76943</v>
          </cell>
          <cell r="X398">
            <v>-32193.97</v>
          </cell>
          <cell r="Z398">
            <v>-20</v>
          </cell>
          <cell r="AB398">
            <v>-6438.7939999999999</v>
          </cell>
          <cell r="AD398">
            <v>1244154.236</v>
          </cell>
          <cell r="AF398">
            <v>2.1548669183784277</v>
          </cell>
          <cell r="AH398">
            <v>76244</v>
          </cell>
          <cell r="AJ398">
            <v>-32702.660000000003</v>
          </cell>
          <cell r="AL398">
            <v>-20</v>
          </cell>
          <cell r="AN398">
            <v>-6540.5320000000011</v>
          </cell>
          <cell r="AP398">
            <v>1281155.0440000002</v>
          </cell>
        </row>
        <row r="399">
          <cell r="A399" t="str">
            <v xml:space="preserve">335.00 0328         </v>
          </cell>
          <cell r="B399">
            <v>328</v>
          </cell>
          <cell r="C399" t="str">
            <v>ProdTrans</v>
          </cell>
          <cell r="D399" t="str">
            <v xml:space="preserve">335.00 0328         </v>
          </cell>
          <cell r="E399">
            <v>335</v>
          </cell>
          <cell r="F399" t="str">
            <v>Miscellaneous Power Plant Equipment</v>
          </cell>
          <cell r="H399">
            <v>546858.96</v>
          </cell>
          <cell r="J399">
            <v>-5972.1100000000006</v>
          </cell>
          <cell r="L399">
            <v>540886.85</v>
          </cell>
          <cell r="N399">
            <v>-6014.25</v>
          </cell>
          <cell r="P399">
            <v>534872.6</v>
          </cell>
          <cell r="R399">
            <v>314609</v>
          </cell>
          <cell r="T399">
            <v>1.2426546856251177</v>
          </cell>
          <cell r="V399">
            <v>6758</v>
          </cell>
          <cell r="X399">
            <v>-5972.1100000000006</v>
          </cell>
          <cell r="Z399">
            <v>-10</v>
          </cell>
          <cell r="AB399">
            <v>-597.21100000000001</v>
          </cell>
          <cell r="AD399">
            <v>314797.679</v>
          </cell>
          <cell r="AF399">
            <v>1.2426546856251177</v>
          </cell>
          <cell r="AH399">
            <v>6684</v>
          </cell>
          <cell r="AJ399">
            <v>-6014.25</v>
          </cell>
          <cell r="AL399">
            <v>-10</v>
          </cell>
          <cell r="AN399">
            <v>-601.42499999999995</v>
          </cell>
          <cell r="AP399">
            <v>314866.00400000002</v>
          </cell>
        </row>
        <row r="400">
          <cell r="A400" t="str">
            <v xml:space="preserve">336.00 0328         </v>
          </cell>
          <cell r="B400">
            <v>328</v>
          </cell>
          <cell r="C400" t="str">
            <v>ProdTrans</v>
          </cell>
          <cell r="D400" t="str">
            <v xml:space="preserve">336.00 0328         </v>
          </cell>
          <cell r="E400">
            <v>336</v>
          </cell>
          <cell r="F400" t="str">
            <v>Roads, Railroads and Bridges</v>
          </cell>
          <cell r="H400">
            <v>1439462.47</v>
          </cell>
          <cell r="J400">
            <v>-2941.1200000000003</v>
          </cell>
          <cell r="L400">
            <v>1436521.3499999999</v>
          </cell>
          <cell r="N400">
            <v>-2984.4900000000007</v>
          </cell>
          <cell r="P400">
            <v>1433536.8599999999</v>
          </cell>
          <cell r="R400">
            <v>423930</v>
          </cell>
          <cell r="T400">
            <v>2.0195218426372139</v>
          </cell>
          <cell r="V400">
            <v>29041</v>
          </cell>
          <cell r="X400">
            <v>-2941.1200000000003</v>
          </cell>
          <cell r="Z400">
            <v>-40</v>
          </cell>
          <cell r="AB400">
            <v>-1176.4480000000001</v>
          </cell>
          <cell r="AD400">
            <v>448853.43200000003</v>
          </cell>
          <cell r="AF400">
            <v>2.0195218426372139</v>
          </cell>
          <cell r="AH400">
            <v>28981</v>
          </cell>
          <cell r="AJ400">
            <v>-2984.4900000000007</v>
          </cell>
          <cell r="AL400">
            <v>-40</v>
          </cell>
          <cell r="AN400">
            <v>-1193.7960000000003</v>
          </cell>
          <cell r="AP400">
            <v>473656.14600000007</v>
          </cell>
        </row>
        <row r="401">
          <cell r="A401">
            <v>0</v>
          </cell>
          <cell r="F401" t="str">
            <v>TOTAL YALE</v>
          </cell>
          <cell r="H401">
            <v>52367478.350000001</v>
          </cell>
          <cell r="J401">
            <v>-218503.02000000002</v>
          </cell>
          <cell r="L401">
            <v>52148975.330000006</v>
          </cell>
          <cell r="N401">
            <v>-222688.23</v>
          </cell>
          <cell r="P401">
            <v>51926287.100000001</v>
          </cell>
          <cell r="R401">
            <v>27962123</v>
          </cell>
          <cell r="V401">
            <v>721487</v>
          </cell>
          <cell r="X401">
            <v>-218503.02000000002</v>
          </cell>
          <cell r="AB401">
            <v>-79170.781000000003</v>
          </cell>
          <cell r="AD401">
            <v>28385936.199000005</v>
          </cell>
          <cell r="AH401">
            <v>718241</v>
          </cell>
          <cell r="AJ401">
            <v>-222688.23</v>
          </cell>
          <cell r="AN401">
            <v>-80730.485000000015</v>
          </cell>
          <cell r="AP401">
            <v>28800758.484000001</v>
          </cell>
        </row>
        <row r="402">
          <cell r="A402">
            <v>0</v>
          </cell>
        </row>
        <row r="403">
          <cell r="A403">
            <v>0</v>
          </cell>
          <cell r="F403" t="str">
            <v>HYDRO DECOMMISSIONING RESERVE</v>
          </cell>
          <cell r="Z403" t="str">
            <v>a</v>
          </cell>
          <cell r="AL403" t="str">
            <v>a</v>
          </cell>
        </row>
        <row r="404">
          <cell r="A404">
            <v>0</v>
          </cell>
        </row>
        <row r="405">
          <cell r="A405">
            <v>0</v>
          </cell>
          <cell r="F405" t="str">
            <v>TOTAL HYDRAULIC PRODUCTION</v>
          </cell>
          <cell r="H405">
            <v>697877989.23999989</v>
          </cell>
          <cell r="J405">
            <v>-3764106.7100000014</v>
          </cell>
          <cell r="L405">
            <v>694113882.53000009</v>
          </cell>
          <cell r="N405">
            <v>-1816961.87</v>
          </cell>
          <cell r="P405">
            <v>692296920.65999997</v>
          </cell>
          <cell r="R405">
            <v>252658873</v>
          </cell>
          <cell r="V405">
            <v>19011287</v>
          </cell>
          <cell r="X405">
            <v>-3764106.7100000014</v>
          </cell>
          <cell r="AB405">
            <v>-632171.84499999997</v>
          </cell>
          <cell r="AD405">
            <v>267273881.4449999</v>
          </cell>
          <cell r="AH405">
            <v>18894248</v>
          </cell>
          <cell r="AJ405">
            <v>-1816961.87</v>
          </cell>
          <cell r="AN405">
            <v>-647660.34999999986</v>
          </cell>
          <cell r="AP405">
            <v>283703507.22499996</v>
          </cell>
        </row>
        <row r="406">
          <cell r="A406">
            <v>0</v>
          </cell>
        </row>
        <row r="407">
          <cell r="A407">
            <v>0</v>
          </cell>
        </row>
        <row r="408">
          <cell r="A408">
            <v>0</v>
          </cell>
          <cell r="E408" t="str">
            <v>OTHER PRODUCTION PLANT</v>
          </cell>
        </row>
        <row r="409">
          <cell r="A409">
            <v>0</v>
          </cell>
        </row>
        <row r="410">
          <cell r="A410">
            <v>0</v>
          </cell>
          <cell r="F410" t="str">
            <v>CHEHALIS</v>
          </cell>
        </row>
        <row r="411">
          <cell r="A411" t="str">
            <v xml:space="preserve">341.00 0401         </v>
          </cell>
          <cell r="B411">
            <v>401</v>
          </cell>
          <cell r="C411" t="str">
            <v>ProdTrans</v>
          </cell>
          <cell r="D411" t="str">
            <v xml:space="preserve">341.00 0401         </v>
          </cell>
          <cell r="E411">
            <v>341</v>
          </cell>
          <cell r="F411" t="str">
            <v>Structures and Improvements</v>
          </cell>
          <cell r="H411">
            <v>23264895.84</v>
          </cell>
          <cell r="J411">
            <v>-1013.96</v>
          </cell>
          <cell r="L411">
            <v>23263881.879999999</v>
          </cell>
          <cell r="N411">
            <v>-1413.9099999999999</v>
          </cell>
          <cell r="P411">
            <v>23262467.969999999</v>
          </cell>
          <cell r="R411">
            <v>4770678</v>
          </cell>
          <cell r="T411">
            <v>2.52</v>
          </cell>
          <cell r="V411">
            <v>586263</v>
          </cell>
          <cell r="X411">
            <v>-1013.96</v>
          </cell>
          <cell r="Z411">
            <v>-5</v>
          </cell>
          <cell r="AB411">
            <v>-50.698</v>
          </cell>
          <cell r="AD411">
            <v>5355876.3420000002</v>
          </cell>
          <cell r="AF411">
            <v>2.52</v>
          </cell>
          <cell r="AH411">
            <v>586232</v>
          </cell>
          <cell r="AJ411">
            <v>-1413.9099999999999</v>
          </cell>
          <cell r="AL411">
            <v>-5</v>
          </cell>
          <cell r="AN411">
            <v>-70.695499999999996</v>
          </cell>
          <cell r="AP411">
            <v>5940623.7364999996</v>
          </cell>
        </row>
        <row r="412">
          <cell r="A412" t="str">
            <v xml:space="preserve">342.00 0401         </v>
          </cell>
          <cell r="B412">
            <v>401</v>
          </cell>
          <cell r="C412" t="str">
            <v>ProdTrans</v>
          </cell>
          <cell r="D412" t="str">
            <v xml:space="preserve">342.00 0401         </v>
          </cell>
          <cell r="E412">
            <v>342</v>
          </cell>
          <cell r="F412" t="str">
            <v>Fuel Holders, Producers and Accessories</v>
          </cell>
          <cell r="H412">
            <v>1597345.52</v>
          </cell>
          <cell r="J412">
            <v>-5418.41</v>
          </cell>
          <cell r="L412">
            <v>1591927.11</v>
          </cell>
          <cell r="N412">
            <v>-5751.98</v>
          </cell>
          <cell r="P412">
            <v>1586175.1300000001</v>
          </cell>
          <cell r="R412">
            <v>334616</v>
          </cell>
          <cell r="T412">
            <v>2.52</v>
          </cell>
          <cell r="V412">
            <v>40185</v>
          </cell>
          <cell r="X412">
            <v>-5418.41</v>
          </cell>
          <cell r="Z412">
            <v>0</v>
          </cell>
          <cell r="AB412">
            <v>0</v>
          </cell>
          <cell r="AD412">
            <v>369382.59</v>
          </cell>
          <cell r="AF412">
            <v>2.52</v>
          </cell>
          <cell r="AH412">
            <v>40044</v>
          </cell>
          <cell r="AJ412">
            <v>-5751.98</v>
          </cell>
          <cell r="AL412">
            <v>0</v>
          </cell>
          <cell r="AN412">
            <v>0</v>
          </cell>
          <cell r="AP412">
            <v>403674.61000000004</v>
          </cell>
        </row>
        <row r="413">
          <cell r="A413" t="str">
            <v xml:space="preserve">343.00 0401         </v>
          </cell>
          <cell r="B413">
            <v>401</v>
          </cell>
          <cell r="C413" t="str">
            <v>ProdTrans</v>
          </cell>
          <cell r="D413" t="str">
            <v xml:space="preserve">343.00 0401         </v>
          </cell>
          <cell r="E413">
            <v>343</v>
          </cell>
          <cell r="F413" t="str">
            <v>Prime Movers</v>
          </cell>
          <cell r="H413">
            <v>191561490.22</v>
          </cell>
          <cell r="J413">
            <v>-1674621.71</v>
          </cell>
          <cell r="L413">
            <v>189886868.50999999</v>
          </cell>
          <cell r="N413">
            <v>-1718894.34</v>
          </cell>
          <cell r="P413">
            <v>188167974.16999999</v>
          </cell>
          <cell r="R413">
            <v>35475369</v>
          </cell>
          <cell r="T413">
            <v>2.52</v>
          </cell>
          <cell r="V413">
            <v>4806249</v>
          </cell>
          <cell r="X413">
            <v>-1674621.71</v>
          </cell>
          <cell r="Z413">
            <v>-5</v>
          </cell>
          <cell r="AB413">
            <v>-83731.085500000001</v>
          </cell>
          <cell r="AD413">
            <v>38523265.204499997</v>
          </cell>
          <cell r="AF413">
            <v>2.52</v>
          </cell>
          <cell r="AH413">
            <v>4763491</v>
          </cell>
          <cell r="AJ413">
            <v>-1718894.34</v>
          </cell>
          <cell r="AL413">
            <v>-5</v>
          </cell>
          <cell r="AN413">
            <v>-85944.717000000004</v>
          </cell>
          <cell r="AP413">
            <v>41481917.147499993</v>
          </cell>
        </row>
        <row r="414">
          <cell r="A414" t="str">
            <v xml:space="preserve">344.00 0401         </v>
          </cell>
          <cell r="B414">
            <v>401</v>
          </cell>
          <cell r="C414" t="str">
            <v>ProdTrans</v>
          </cell>
          <cell r="D414" t="str">
            <v xml:space="preserve">344.00 0401         </v>
          </cell>
          <cell r="E414">
            <v>344</v>
          </cell>
          <cell r="F414" t="str">
            <v>Generators</v>
          </cell>
          <cell r="H414">
            <v>82787184.680000007</v>
          </cell>
          <cell r="J414">
            <v>-280132.88999999996</v>
          </cell>
          <cell r="L414">
            <v>82507051.790000007</v>
          </cell>
          <cell r="N414">
            <v>-297386.27</v>
          </cell>
          <cell r="P414">
            <v>82209665.520000011</v>
          </cell>
          <cell r="R414">
            <v>17586081</v>
          </cell>
          <cell r="T414">
            <v>2.52</v>
          </cell>
          <cell r="V414">
            <v>2082707</v>
          </cell>
          <cell r="X414">
            <v>-280132.88999999996</v>
          </cell>
          <cell r="Z414">
            <v>-5</v>
          </cell>
          <cell r="AB414">
            <v>-14006.644499999997</v>
          </cell>
          <cell r="AD414">
            <v>19374648.465500001</v>
          </cell>
          <cell r="AF414">
            <v>2.52</v>
          </cell>
          <cell r="AH414">
            <v>2075431</v>
          </cell>
          <cell r="AJ414">
            <v>-297386.27</v>
          </cell>
          <cell r="AL414">
            <v>-5</v>
          </cell>
          <cell r="AN414">
            <v>-14869.3135</v>
          </cell>
          <cell r="AP414">
            <v>21137823.882000003</v>
          </cell>
        </row>
        <row r="415">
          <cell r="A415" t="str">
            <v xml:space="preserve">345.00 0401         </v>
          </cell>
          <cell r="B415">
            <v>401</v>
          </cell>
          <cell r="C415" t="str">
            <v>ProdTrans</v>
          </cell>
          <cell r="D415" t="str">
            <v xml:space="preserve">345.00 0401         </v>
          </cell>
          <cell r="E415">
            <v>345</v>
          </cell>
          <cell r="F415" t="str">
            <v>Accessory Electric Equipment</v>
          </cell>
          <cell r="H415">
            <v>39232856.310000002</v>
          </cell>
          <cell r="J415">
            <v>-22175.720000000005</v>
          </cell>
          <cell r="L415">
            <v>39210680.590000004</v>
          </cell>
          <cell r="N415">
            <v>-24277.93</v>
          </cell>
          <cell r="P415">
            <v>39186402.660000004</v>
          </cell>
          <cell r="R415">
            <v>7969692</v>
          </cell>
          <cell r="T415">
            <v>2.52</v>
          </cell>
          <cell r="V415">
            <v>988389</v>
          </cell>
          <cell r="X415">
            <v>-22175.720000000005</v>
          </cell>
          <cell r="Z415">
            <v>-2</v>
          </cell>
          <cell r="AB415">
            <v>-443.51440000000008</v>
          </cell>
          <cell r="AD415">
            <v>8935461.7655999996</v>
          </cell>
          <cell r="AF415">
            <v>2.52</v>
          </cell>
          <cell r="AH415">
            <v>987803</v>
          </cell>
          <cell r="AJ415">
            <v>-24277.93</v>
          </cell>
          <cell r="AL415">
            <v>-2</v>
          </cell>
          <cell r="AN415">
            <v>-485.55860000000001</v>
          </cell>
          <cell r="AP415">
            <v>9898501.2770000007</v>
          </cell>
        </row>
        <row r="416">
          <cell r="A416" t="str">
            <v xml:space="preserve">346.00 0401         </v>
          </cell>
          <cell r="B416">
            <v>401</v>
          </cell>
          <cell r="C416" t="str">
            <v>ProdTrans</v>
          </cell>
          <cell r="D416" t="str">
            <v xml:space="preserve">346.00 0401         </v>
          </cell>
          <cell r="E416">
            <v>346</v>
          </cell>
          <cell r="F416" t="str">
            <v>Miscellaneous Power Plant Equipment</v>
          </cell>
          <cell r="H416">
            <v>3239885.55</v>
          </cell>
          <cell r="J416">
            <v>-2483.86</v>
          </cell>
          <cell r="L416">
            <v>3237401.69</v>
          </cell>
          <cell r="N416">
            <v>-2784.49</v>
          </cell>
          <cell r="P416">
            <v>3234617.1999999997</v>
          </cell>
          <cell r="R416">
            <v>670002</v>
          </cell>
          <cell r="T416">
            <v>2.52</v>
          </cell>
          <cell r="V416">
            <v>81614</v>
          </cell>
          <cell r="X416">
            <v>-2483.86</v>
          </cell>
          <cell r="Z416">
            <v>0</v>
          </cell>
          <cell r="AB416">
            <v>0</v>
          </cell>
          <cell r="AD416">
            <v>749132.14</v>
          </cell>
          <cell r="AF416">
            <v>2.52</v>
          </cell>
          <cell r="AH416">
            <v>81547</v>
          </cell>
          <cell r="AJ416">
            <v>-2784.49</v>
          </cell>
          <cell r="AL416">
            <v>0</v>
          </cell>
          <cell r="AN416">
            <v>0</v>
          </cell>
          <cell r="AP416">
            <v>827894.65</v>
          </cell>
        </row>
        <row r="417">
          <cell r="A417">
            <v>0</v>
          </cell>
          <cell r="F417" t="str">
            <v>TOTAL CHEHALIS</v>
          </cell>
          <cell r="H417">
            <v>341683658.12</v>
          </cell>
          <cell r="J417">
            <v>-1985846.55</v>
          </cell>
          <cell r="L417">
            <v>339697811.56999999</v>
          </cell>
          <cell r="N417">
            <v>-2050508.92</v>
          </cell>
          <cell r="P417">
            <v>337647302.64999998</v>
          </cell>
          <cell r="R417">
            <v>66806438</v>
          </cell>
          <cell r="V417">
            <v>8585407</v>
          </cell>
          <cell r="X417">
            <v>-1985846.55</v>
          </cell>
          <cell r="AB417">
            <v>-98231.9424</v>
          </cell>
          <cell r="AD417">
            <v>73307766.507599995</v>
          </cell>
          <cell r="AH417">
            <v>8534548</v>
          </cell>
          <cell r="AJ417">
            <v>-2050508.92</v>
          </cell>
          <cell r="AN417">
            <v>-101370.28460000001</v>
          </cell>
          <cell r="AP417">
            <v>79690435.303000003</v>
          </cell>
        </row>
        <row r="418">
          <cell r="A418">
            <v>0</v>
          </cell>
        </row>
        <row r="419">
          <cell r="A419">
            <v>0</v>
          </cell>
          <cell r="F419" t="str">
            <v>CURRANT CREEK</v>
          </cell>
        </row>
        <row r="420">
          <cell r="A420" t="str">
            <v xml:space="preserve">341.00 0402         </v>
          </cell>
          <cell r="B420">
            <v>402</v>
          </cell>
          <cell r="C420" t="str">
            <v>ProdTrans</v>
          </cell>
          <cell r="D420" t="str">
            <v xml:space="preserve">341.00 0402         </v>
          </cell>
          <cell r="E420">
            <v>341</v>
          </cell>
          <cell r="F420" t="str">
            <v>Structures and Improvements</v>
          </cell>
          <cell r="H420">
            <v>44110651.130000003</v>
          </cell>
          <cell r="J420">
            <v>-790.4799999999999</v>
          </cell>
          <cell r="L420">
            <v>44109860.650000006</v>
          </cell>
          <cell r="N420">
            <v>-1253.28</v>
          </cell>
          <cell r="P420">
            <v>44108607.370000005</v>
          </cell>
          <cell r="R420">
            <v>7483195</v>
          </cell>
          <cell r="T420">
            <v>2.57</v>
          </cell>
          <cell r="V420">
            <v>1133634</v>
          </cell>
          <cell r="X420">
            <v>-790.4799999999999</v>
          </cell>
          <cell r="Z420">
            <v>-5</v>
          </cell>
          <cell r="AB420">
            <v>-39.523999999999994</v>
          </cell>
          <cell r="AD420">
            <v>8615998.9959999993</v>
          </cell>
          <cell r="AF420">
            <v>2.57</v>
          </cell>
          <cell r="AH420">
            <v>1133607</v>
          </cell>
          <cell r="AJ420">
            <v>-1253.28</v>
          </cell>
          <cell r="AL420">
            <v>-5</v>
          </cell>
          <cell r="AN420">
            <v>-62.663999999999994</v>
          </cell>
          <cell r="AP420">
            <v>9748290.0519999992</v>
          </cell>
        </row>
        <row r="421">
          <cell r="A421" t="str">
            <v xml:space="preserve">342.00 0402         </v>
          </cell>
          <cell r="B421">
            <v>402</v>
          </cell>
          <cell r="C421" t="str">
            <v>ProdTrans</v>
          </cell>
          <cell r="D421" t="str">
            <v xml:space="preserve">342.00 0402         </v>
          </cell>
          <cell r="E421">
            <v>342</v>
          </cell>
          <cell r="F421" t="str">
            <v>Fuel Holders, Producers and Accessories</v>
          </cell>
          <cell r="H421">
            <v>3299735.22</v>
          </cell>
          <cell r="J421">
            <v>-9847.0300000000007</v>
          </cell>
          <cell r="L421">
            <v>3289888.1900000004</v>
          </cell>
          <cell r="N421">
            <v>-10470.549999999999</v>
          </cell>
          <cell r="P421">
            <v>3279417.6400000006</v>
          </cell>
          <cell r="R421">
            <v>572985</v>
          </cell>
          <cell r="T421">
            <v>2.66</v>
          </cell>
          <cell r="V421">
            <v>87642</v>
          </cell>
          <cell r="X421">
            <v>-9847.0300000000007</v>
          </cell>
          <cell r="Z421">
            <v>0</v>
          </cell>
          <cell r="AB421">
            <v>0</v>
          </cell>
          <cell r="AD421">
            <v>650779.97</v>
          </cell>
          <cell r="AF421">
            <v>2.66</v>
          </cell>
          <cell r="AH421">
            <v>87372</v>
          </cell>
          <cell r="AJ421">
            <v>-10470.549999999999</v>
          </cell>
          <cell r="AL421">
            <v>0</v>
          </cell>
          <cell r="AN421">
            <v>0</v>
          </cell>
          <cell r="AP421">
            <v>727681.41999999993</v>
          </cell>
        </row>
        <row r="422">
          <cell r="A422" t="str">
            <v xml:space="preserve">343.00 0402         </v>
          </cell>
          <cell r="B422">
            <v>402</v>
          </cell>
          <cell r="C422" t="str">
            <v>ProdTrans</v>
          </cell>
          <cell r="D422" t="str">
            <v xml:space="preserve">343.00 0402         </v>
          </cell>
          <cell r="E422">
            <v>343</v>
          </cell>
          <cell r="F422" t="str">
            <v>Prime Movers</v>
          </cell>
          <cell r="H422">
            <v>183388912.16999999</v>
          </cell>
          <cell r="J422">
            <v>-1484291.22</v>
          </cell>
          <cell r="L422">
            <v>181904620.94999999</v>
          </cell>
          <cell r="N422">
            <v>-1526776.7000000002</v>
          </cell>
          <cell r="P422">
            <v>180377844.25</v>
          </cell>
          <cell r="R422">
            <v>26903906</v>
          </cell>
          <cell r="T422">
            <v>2.67</v>
          </cell>
          <cell r="V422">
            <v>4876669</v>
          </cell>
          <cell r="X422">
            <v>-1484291.22</v>
          </cell>
          <cell r="Z422">
            <v>-5</v>
          </cell>
          <cell r="AB422">
            <v>-74214.561000000002</v>
          </cell>
          <cell r="AD422">
            <v>30222069.219000001</v>
          </cell>
          <cell r="AF422">
            <v>2.67</v>
          </cell>
          <cell r="AH422">
            <v>4836471</v>
          </cell>
          <cell r="AJ422">
            <v>-1526776.7000000002</v>
          </cell>
          <cell r="AL422">
            <v>-5</v>
          </cell>
          <cell r="AN422">
            <v>-76338.835000000006</v>
          </cell>
          <cell r="AP422">
            <v>33455424.683999997</v>
          </cell>
        </row>
        <row r="423">
          <cell r="A423" t="str">
            <v xml:space="preserve">344.00 0402         </v>
          </cell>
          <cell r="B423">
            <v>402</v>
          </cell>
          <cell r="C423" t="str">
            <v>ProdTrans</v>
          </cell>
          <cell r="D423" t="str">
            <v xml:space="preserve">344.00 0402         </v>
          </cell>
          <cell r="E423">
            <v>344</v>
          </cell>
          <cell r="F423" t="str">
            <v>Generators</v>
          </cell>
          <cell r="H423">
            <v>75958925.689999998</v>
          </cell>
          <cell r="J423">
            <v>-217318.3</v>
          </cell>
          <cell r="L423">
            <v>75741607.390000001</v>
          </cell>
          <cell r="N423">
            <v>-231206.67</v>
          </cell>
          <cell r="P423">
            <v>75510400.719999999</v>
          </cell>
          <cell r="R423">
            <v>12270691</v>
          </cell>
          <cell r="T423">
            <v>2.58</v>
          </cell>
          <cell r="V423">
            <v>1956937</v>
          </cell>
          <cell r="X423">
            <v>-217318.3</v>
          </cell>
          <cell r="Z423">
            <v>-5</v>
          </cell>
          <cell r="AB423">
            <v>-10865.915000000001</v>
          </cell>
          <cell r="AD423">
            <v>13999443.785</v>
          </cell>
          <cell r="AF423">
            <v>2.58</v>
          </cell>
          <cell r="AH423">
            <v>1951151</v>
          </cell>
          <cell r="AJ423">
            <v>-231206.67</v>
          </cell>
          <cell r="AL423">
            <v>-5</v>
          </cell>
          <cell r="AN423">
            <v>-11560.333500000001</v>
          </cell>
          <cell r="AP423">
            <v>15707827.781500001</v>
          </cell>
        </row>
        <row r="424">
          <cell r="A424" t="str">
            <v xml:space="preserve">345.00 0402         </v>
          </cell>
          <cell r="B424">
            <v>402</v>
          </cell>
          <cell r="C424" t="str">
            <v>ProdTrans</v>
          </cell>
          <cell r="D424" t="str">
            <v xml:space="preserve">345.00 0402         </v>
          </cell>
          <cell r="E424">
            <v>345</v>
          </cell>
          <cell r="F424" t="str">
            <v>Accessory Electric Equipment</v>
          </cell>
          <cell r="H424">
            <v>42401824.549999997</v>
          </cell>
          <cell r="J424">
            <v>-18923.879999999997</v>
          </cell>
          <cell r="L424">
            <v>42382900.669999994</v>
          </cell>
          <cell r="N424">
            <v>-20961.289999999997</v>
          </cell>
          <cell r="P424">
            <v>42361939.379999995</v>
          </cell>
          <cell r="R424">
            <v>6842125</v>
          </cell>
          <cell r="T424">
            <v>2.57</v>
          </cell>
          <cell r="V424">
            <v>1089484</v>
          </cell>
          <cell r="X424">
            <v>-18923.879999999997</v>
          </cell>
          <cell r="Z424">
            <v>-2</v>
          </cell>
          <cell r="AB424">
            <v>-378.47759999999994</v>
          </cell>
          <cell r="AD424">
            <v>7912306.6424000002</v>
          </cell>
          <cell r="AF424">
            <v>2.57</v>
          </cell>
          <cell r="AH424">
            <v>1088971</v>
          </cell>
          <cell r="AJ424">
            <v>-20961.289999999997</v>
          </cell>
          <cell r="AL424">
            <v>-2</v>
          </cell>
          <cell r="AN424">
            <v>-419.22579999999994</v>
          </cell>
          <cell r="AP424">
            <v>8979897.126600001</v>
          </cell>
        </row>
        <row r="425">
          <cell r="A425" t="str">
            <v xml:space="preserve">346.00 0402         </v>
          </cell>
          <cell r="B425">
            <v>402</v>
          </cell>
          <cell r="C425" t="str">
            <v>ProdTrans</v>
          </cell>
          <cell r="D425" t="str">
            <v xml:space="preserve">346.00 0402         </v>
          </cell>
          <cell r="E425">
            <v>346</v>
          </cell>
          <cell r="F425" t="str">
            <v>Miscellaneous Power Plant Equipment</v>
          </cell>
          <cell r="H425">
            <v>2969761.75</v>
          </cell>
          <cell r="J425">
            <v>-1838.55</v>
          </cell>
          <cell r="L425">
            <v>2967923.2</v>
          </cell>
          <cell r="N425">
            <v>-2057.48</v>
          </cell>
          <cell r="P425">
            <v>2965865.72</v>
          </cell>
          <cell r="R425">
            <v>520979</v>
          </cell>
          <cell r="T425">
            <v>2.57</v>
          </cell>
          <cell r="V425">
            <v>76299</v>
          </cell>
          <cell r="X425">
            <v>-1838.55</v>
          </cell>
          <cell r="Z425">
            <v>0</v>
          </cell>
          <cell r="AB425">
            <v>0</v>
          </cell>
          <cell r="AD425">
            <v>595439.44999999995</v>
          </cell>
          <cell r="AF425">
            <v>2.57</v>
          </cell>
          <cell r="AH425">
            <v>76249</v>
          </cell>
          <cell r="AJ425">
            <v>-2057.48</v>
          </cell>
          <cell r="AL425">
            <v>0</v>
          </cell>
          <cell r="AN425">
            <v>0</v>
          </cell>
          <cell r="AP425">
            <v>669630.97</v>
          </cell>
        </row>
        <row r="426">
          <cell r="A426">
            <v>0</v>
          </cell>
          <cell r="F426" t="str">
            <v>TOTAL CURRANT CREEK</v>
          </cell>
          <cell r="H426">
            <v>352129810.50999999</v>
          </cell>
          <cell r="J426">
            <v>-1733009.46</v>
          </cell>
          <cell r="L426">
            <v>350396801.05000001</v>
          </cell>
          <cell r="N426">
            <v>-1792725.9700000002</v>
          </cell>
          <cell r="P426">
            <v>348604075.08000004</v>
          </cell>
          <cell r="R426">
            <v>54593881</v>
          </cell>
          <cell r="V426">
            <v>9220665</v>
          </cell>
          <cell r="X426">
            <v>-1733009.46</v>
          </cell>
          <cell r="AB426">
            <v>-85498.477599999998</v>
          </cell>
          <cell r="AD426">
            <v>61996038.062399998</v>
          </cell>
          <cell r="AH426">
            <v>9173821</v>
          </cell>
          <cell r="AJ426">
            <v>-1792725.9700000002</v>
          </cell>
          <cell r="AN426">
            <v>-88381.058300000019</v>
          </cell>
          <cell r="AP426">
            <v>69288752.034099996</v>
          </cell>
        </row>
        <row r="427">
          <cell r="A427">
            <v>0</v>
          </cell>
        </row>
        <row r="428">
          <cell r="A428">
            <v>0</v>
          </cell>
          <cell r="F428" t="str">
            <v>HERMISTON</v>
          </cell>
        </row>
        <row r="429">
          <cell r="A429" t="str">
            <v xml:space="preserve">341.00 0403         </v>
          </cell>
          <cell r="B429">
            <v>403</v>
          </cell>
          <cell r="C429" t="str">
            <v>ProdTrans</v>
          </cell>
          <cell r="D429" t="str">
            <v xml:space="preserve">341.00 0403         </v>
          </cell>
          <cell r="E429">
            <v>341</v>
          </cell>
          <cell r="F429" t="str">
            <v>Structures and Improvements</v>
          </cell>
          <cell r="H429">
            <v>12844996.02</v>
          </cell>
          <cell r="J429">
            <v>-3593.08</v>
          </cell>
          <cell r="L429">
            <v>12841402.939999999</v>
          </cell>
          <cell r="N429">
            <v>-4361.8099999999995</v>
          </cell>
          <cell r="P429">
            <v>12837041.129999999</v>
          </cell>
          <cell r="R429">
            <v>4318895</v>
          </cell>
          <cell r="T429">
            <v>2.69</v>
          </cell>
          <cell r="V429">
            <v>345482</v>
          </cell>
          <cell r="X429">
            <v>-3593.08</v>
          </cell>
          <cell r="Z429">
            <v>-5</v>
          </cell>
          <cell r="AB429">
            <v>-179.65400000000002</v>
          </cell>
          <cell r="AD429">
            <v>4660604.2659999998</v>
          </cell>
          <cell r="AF429">
            <v>2.69</v>
          </cell>
          <cell r="AH429">
            <v>345375</v>
          </cell>
          <cell r="AJ429">
            <v>-4361.8099999999995</v>
          </cell>
          <cell r="AL429">
            <v>-5</v>
          </cell>
          <cell r="AN429">
            <v>-218.09049999999996</v>
          </cell>
          <cell r="AP429">
            <v>5001399.3655000003</v>
          </cell>
        </row>
        <row r="430">
          <cell r="A430" t="str">
            <v xml:space="preserve">342.00 0403         </v>
          </cell>
          <cell r="B430">
            <v>403</v>
          </cell>
          <cell r="C430" t="str">
            <v>ProdTrans</v>
          </cell>
          <cell r="D430" t="str">
            <v xml:space="preserve">342.00 0403         </v>
          </cell>
          <cell r="E430">
            <v>342</v>
          </cell>
          <cell r="F430" t="str">
            <v>Fuel Holders, Producers and Accessories</v>
          </cell>
          <cell r="H430">
            <v>25321.62</v>
          </cell>
          <cell r="J430">
            <v>-132.16999999999999</v>
          </cell>
          <cell r="L430">
            <v>25189.45</v>
          </cell>
          <cell r="N430">
            <v>-139.58000000000001</v>
          </cell>
          <cell r="P430">
            <v>25049.87</v>
          </cell>
          <cell r="R430">
            <v>8889</v>
          </cell>
          <cell r="T430">
            <v>2.72</v>
          </cell>
          <cell r="V430">
            <v>687</v>
          </cell>
          <cell r="X430">
            <v>-132.16999999999999</v>
          </cell>
          <cell r="Z430">
            <v>0</v>
          </cell>
          <cell r="AB430">
            <v>0</v>
          </cell>
          <cell r="AD430">
            <v>9443.83</v>
          </cell>
          <cell r="AF430">
            <v>2.72</v>
          </cell>
          <cell r="AH430">
            <v>683</v>
          </cell>
          <cell r="AJ430">
            <v>-139.58000000000001</v>
          </cell>
          <cell r="AL430">
            <v>0</v>
          </cell>
          <cell r="AN430">
            <v>0</v>
          </cell>
          <cell r="AP430">
            <v>9987.25</v>
          </cell>
        </row>
        <row r="431">
          <cell r="A431" t="str">
            <v xml:space="preserve">343.00 0403         </v>
          </cell>
          <cell r="B431">
            <v>403</v>
          </cell>
          <cell r="C431" t="str">
            <v>ProdTrans</v>
          </cell>
          <cell r="D431" t="str">
            <v xml:space="preserve">343.00 0403         </v>
          </cell>
          <cell r="E431">
            <v>343</v>
          </cell>
          <cell r="F431" t="str">
            <v>Prime Movers</v>
          </cell>
          <cell r="H431">
            <v>107253896.88</v>
          </cell>
          <cell r="J431">
            <v>-1135296.5199999996</v>
          </cell>
          <cell r="L431">
            <v>106118600.36</v>
          </cell>
          <cell r="N431">
            <v>-1165789.96</v>
          </cell>
          <cell r="P431">
            <v>104952810.40000001</v>
          </cell>
          <cell r="R431">
            <v>31307539</v>
          </cell>
          <cell r="T431">
            <v>2.85</v>
          </cell>
          <cell r="V431">
            <v>3040558</v>
          </cell>
          <cell r="X431">
            <v>-1135296.5199999996</v>
          </cell>
          <cell r="Z431">
            <v>-5</v>
          </cell>
          <cell r="AB431">
            <v>-56764.825999999979</v>
          </cell>
          <cell r="AD431">
            <v>33156035.653999999</v>
          </cell>
          <cell r="AF431">
            <v>2.85</v>
          </cell>
          <cell r="AH431">
            <v>3007768</v>
          </cell>
          <cell r="AJ431">
            <v>-1165789.96</v>
          </cell>
          <cell r="AL431">
            <v>-5</v>
          </cell>
          <cell r="AN431">
            <v>-58289.498</v>
          </cell>
          <cell r="AP431">
            <v>34939724.195999995</v>
          </cell>
        </row>
        <row r="432">
          <cell r="A432" t="str">
            <v xml:space="preserve">344.00 0403         </v>
          </cell>
          <cell r="B432">
            <v>403</v>
          </cell>
          <cell r="C432" t="str">
            <v>ProdTrans</v>
          </cell>
          <cell r="D432" t="str">
            <v xml:space="preserve">344.00 0403         </v>
          </cell>
          <cell r="E432">
            <v>344</v>
          </cell>
          <cell r="F432" t="str">
            <v>Generators</v>
          </cell>
          <cell r="H432">
            <v>40074379.619999997</v>
          </cell>
          <cell r="J432">
            <v>-202055.55000000002</v>
          </cell>
          <cell r="L432">
            <v>39872324.07</v>
          </cell>
          <cell r="N432">
            <v>-213451.19999999998</v>
          </cell>
          <cell r="P432">
            <v>39658872.869999997</v>
          </cell>
          <cell r="R432">
            <v>13702379</v>
          </cell>
          <cell r="T432">
            <v>2.7</v>
          </cell>
          <cell r="V432">
            <v>1079280</v>
          </cell>
          <cell r="X432">
            <v>-202055.55000000002</v>
          </cell>
          <cell r="Z432">
            <v>-5</v>
          </cell>
          <cell r="AB432">
            <v>-10102.777500000002</v>
          </cell>
          <cell r="AD432">
            <v>14569500.672499999</v>
          </cell>
          <cell r="AF432">
            <v>2.7</v>
          </cell>
          <cell r="AH432">
            <v>1073671</v>
          </cell>
          <cell r="AJ432">
            <v>-213451.19999999998</v>
          </cell>
          <cell r="AL432">
            <v>-5</v>
          </cell>
          <cell r="AN432">
            <v>-10672.56</v>
          </cell>
          <cell r="AP432">
            <v>15419047.9125</v>
          </cell>
        </row>
        <row r="433">
          <cell r="A433" t="str">
            <v xml:space="preserve">345.00 0403         </v>
          </cell>
          <cell r="B433">
            <v>403</v>
          </cell>
          <cell r="C433" t="str">
            <v>ProdTrans</v>
          </cell>
          <cell r="D433" t="str">
            <v xml:space="preserve">345.00 0403         </v>
          </cell>
          <cell r="E433">
            <v>345</v>
          </cell>
          <cell r="F433" t="str">
            <v>Accessory Electric Equipment</v>
          </cell>
          <cell r="H433">
            <v>9115252.9600000009</v>
          </cell>
          <cell r="J433">
            <v>-10036.85</v>
          </cell>
          <cell r="L433">
            <v>9105216.1100000013</v>
          </cell>
          <cell r="N433">
            <v>-10848.82</v>
          </cell>
          <cell r="P433">
            <v>9094367.290000001</v>
          </cell>
          <cell r="R433">
            <v>3189999</v>
          </cell>
          <cell r="T433">
            <v>2.65</v>
          </cell>
          <cell r="V433">
            <v>241421</v>
          </cell>
          <cell r="X433">
            <v>-10036.85</v>
          </cell>
          <cell r="Z433">
            <v>-2</v>
          </cell>
          <cell r="AB433">
            <v>-200.73699999999999</v>
          </cell>
          <cell r="AD433">
            <v>3421182.4129999997</v>
          </cell>
          <cell r="AF433">
            <v>2.65</v>
          </cell>
          <cell r="AH433">
            <v>241144</v>
          </cell>
          <cell r="AJ433">
            <v>-10848.82</v>
          </cell>
          <cell r="AL433">
            <v>-2</v>
          </cell>
          <cell r="AN433">
            <v>-216.97639999999998</v>
          </cell>
          <cell r="AP433">
            <v>3651260.6165999998</v>
          </cell>
        </row>
        <row r="434">
          <cell r="A434" t="str">
            <v xml:space="preserve">346.00 0403         </v>
          </cell>
          <cell r="B434">
            <v>403</v>
          </cell>
          <cell r="C434" t="str">
            <v>ProdTrans</v>
          </cell>
          <cell r="D434" t="str">
            <v xml:space="preserve">346.00 0403         </v>
          </cell>
          <cell r="E434">
            <v>346</v>
          </cell>
          <cell r="F434" t="str">
            <v>Miscellaneous Power Plant Equipment</v>
          </cell>
          <cell r="H434">
            <v>497343.1</v>
          </cell>
          <cell r="J434">
            <v>-809.78</v>
          </cell>
          <cell r="L434">
            <v>496533.31999999995</v>
          </cell>
          <cell r="N434">
            <v>-886.21</v>
          </cell>
          <cell r="P434">
            <v>495647.10999999993</v>
          </cell>
          <cell r="R434">
            <v>175766</v>
          </cell>
          <cell r="T434">
            <v>2.65</v>
          </cell>
          <cell r="V434">
            <v>13169</v>
          </cell>
          <cell r="X434">
            <v>-809.78</v>
          </cell>
          <cell r="Z434">
            <v>0</v>
          </cell>
          <cell r="AB434">
            <v>0</v>
          </cell>
          <cell r="AD434">
            <v>188125.22</v>
          </cell>
          <cell r="AF434">
            <v>2.65</v>
          </cell>
          <cell r="AH434">
            <v>13146</v>
          </cell>
          <cell r="AJ434">
            <v>-886.21</v>
          </cell>
          <cell r="AL434">
            <v>0</v>
          </cell>
          <cell r="AN434">
            <v>0</v>
          </cell>
          <cell r="AP434">
            <v>200385.01</v>
          </cell>
        </row>
        <row r="435">
          <cell r="A435">
            <v>0</v>
          </cell>
          <cell r="F435" t="str">
            <v>TOTAL HERMISTON</v>
          </cell>
          <cell r="H435">
            <v>169811190.19999999</v>
          </cell>
          <cell r="J435">
            <v>-1351923.9499999997</v>
          </cell>
          <cell r="L435">
            <v>168459266.25</v>
          </cell>
          <cell r="N435">
            <v>-1395477.5799999998</v>
          </cell>
          <cell r="P435">
            <v>167063788.67000002</v>
          </cell>
          <cell r="R435">
            <v>52703467</v>
          </cell>
          <cell r="V435">
            <v>4720597</v>
          </cell>
          <cell r="X435">
            <v>-1351923.9499999997</v>
          </cell>
          <cell r="AB435">
            <v>-67247.994499999972</v>
          </cell>
          <cell r="AD435">
            <v>56004892.055500001</v>
          </cell>
          <cell r="AH435">
            <v>4681787</v>
          </cell>
          <cell r="AJ435">
            <v>-1395477.5799999998</v>
          </cell>
          <cell r="AN435">
            <v>-69397.124899999995</v>
          </cell>
          <cell r="AP435">
            <v>59221804.350599997</v>
          </cell>
        </row>
        <row r="436">
          <cell r="A436">
            <v>0</v>
          </cell>
        </row>
        <row r="437">
          <cell r="A437">
            <v>0</v>
          </cell>
          <cell r="F437" t="str">
            <v>LAKE SIDE</v>
          </cell>
        </row>
        <row r="438">
          <cell r="A438" t="str">
            <v xml:space="preserve">341.00 0404         </v>
          </cell>
          <cell r="B438">
            <v>404</v>
          </cell>
          <cell r="C438" t="str">
            <v>ProdTrans</v>
          </cell>
          <cell r="D438" t="str">
            <v xml:space="preserve">341.00 0404         </v>
          </cell>
          <cell r="E438">
            <v>341</v>
          </cell>
          <cell r="F438" t="str">
            <v>Structures and Improvements</v>
          </cell>
          <cell r="H438">
            <v>27840392.370000001</v>
          </cell>
          <cell r="J438">
            <v>-151.81</v>
          </cell>
          <cell r="L438">
            <v>27840240.560000002</v>
          </cell>
          <cell r="N438">
            <v>-303.36</v>
          </cell>
          <cell r="P438">
            <v>27839937.200000003</v>
          </cell>
          <cell r="R438">
            <v>1796212</v>
          </cell>
          <cell r="T438">
            <v>2.58</v>
          </cell>
          <cell r="V438">
            <v>718280</v>
          </cell>
          <cell r="X438">
            <v>-151.81</v>
          </cell>
          <cell r="Z438">
            <v>-5</v>
          </cell>
          <cell r="AB438">
            <v>-7.5904999999999996</v>
          </cell>
          <cell r="AD438">
            <v>2514332.5995</v>
          </cell>
          <cell r="AF438">
            <v>2.58</v>
          </cell>
          <cell r="AH438">
            <v>718274</v>
          </cell>
          <cell r="AJ438">
            <v>-303.36</v>
          </cell>
          <cell r="AL438">
            <v>-5</v>
          </cell>
          <cell r="AN438">
            <v>-15.168000000000001</v>
          </cell>
          <cell r="AP438">
            <v>3232288.0715000001</v>
          </cell>
        </row>
        <row r="439">
          <cell r="A439" t="str">
            <v xml:space="preserve">342.00 0404         </v>
          </cell>
          <cell r="B439">
            <v>404</v>
          </cell>
          <cell r="C439" t="str">
            <v>ProdTrans</v>
          </cell>
          <cell r="D439" t="str">
            <v xml:space="preserve">342.00 0404         </v>
          </cell>
          <cell r="E439">
            <v>342</v>
          </cell>
          <cell r="F439" t="str">
            <v>Fuel Holders, Producers and Accessories</v>
          </cell>
          <cell r="H439">
            <v>3502124</v>
          </cell>
          <cell r="J439">
            <v>-9169.7099999999991</v>
          </cell>
          <cell r="L439">
            <v>3492954.29</v>
          </cell>
          <cell r="N439">
            <v>-9767.07</v>
          </cell>
          <cell r="P439">
            <v>3483187.22</v>
          </cell>
          <cell r="R439">
            <v>228130</v>
          </cell>
          <cell r="T439">
            <v>2.58</v>
          </cell>
          <cell r="V439">
            <v>90237</v>
          </cell>
          <cell r="X439">
            <v>-9169.7099999999991</v>
          </cell>
          <cell r="Z439">
            <v>0</v>
          </cell>
          <cell r="AB439">
            <v>0</v>
          </cell>
          <cell r="AD439">
            <v>309197.28999999998</v>
          </cell>
          <cell r="AF439">
            <v>2.58</v>
          </cell>
          <cell r="AH439">
            <v>89992</v>
          </cell>
          <cell r="AJ439">
            <v>-9767.07</v>
          </cell>
          <cell r="AL439">
            <v>0</v>
          </cell>
          <cell r="AN439">
            <v>0</v>
          </cell>
          <cell r="AP439">
            <v>389422.22</v>
          </cell>
        </row>
        <row r="440">
          <cell r="A440" t="str">
            <v xml:space="preserve">343.00 0404         </v>
          </cell>
          <cell r="B440">
            <v>404</v>
          </cell>
          <cell r="C440" t="str">
            <v>ProdTrans</v>
          </cell>
          <cell r="D440" t="str">
            <v xml:space="preserve">343.00 0404         </v>
          </cell>
          <cell r="E440">
            <v>343</v>
          </cell>
          <cell r="F440" t="str">
            <v>Prime Movers</v>
          </cell>
          <cell r="H440">
            <v>178617105.44</v>
          </cell>
          <cell r="J440">
            <v>-1378407.5400000003</v>
          </cell>
          <cell r="L440">
            <v>177238697.90000001</v>
          </cell>
          <cell r="N440">
            <v>-1419731.2499999998</v>
          </cell>
          <cell r="P440">
            <v>175818966.65000001</v>
          </cell>
          <cell r="R440">
            <v>10639577</v>
          </cell>
          <cell r="T440">
            <v>2.58</v>
          </cell>
          <cell r="V440">
            <v>4590540</v>
          </cell>
          <cell r="X440">
            <v>-1378407.5400000003</v>
          </cell>
          <cell r="Z440">
            <v>-5</v>
          </cell>
          <cell r="AB440">
            <v>-68920.377000000008</v>
          </cell>
          <cell r="AD440">
            <v>13782789.082999999</v>
          </cell>
          <cell r="AF440">
            <v>2.58</v>
          </cell>
          <cell r="AH440">
            <v>4554444</v>
          </cell>
          <cell r="AJ440">
            <v>-1419731.2499999998</v>
          </cell>
          <cell r="AL440">
            <v>-5</v>
          </cell>
          <cell r="AN440">
            <v>-70986.562499999985</v>
          </cell>
          <cell r="AP440">
            <v>16846515.270499997</v>
          </cell>
        </row>
        <row r="441">
          <cell r="A441" t="str">
            <v xml:space="preserve">344.00 0404         </v>
          </cell>
          <cell r="B441">
            <v>404</v>
          </cell>
          <cell r="C441" t="str">
            <v>ProdTrans</v>
          </cell>
          <cell r="D441" t="str">
            <v xml:space="preserve">344.00 0404         </v>
          </cell>
          <cell r="E441">
            <v>344</v>
          </cell>
          <cell r="F441" t="str">
            <v>Generators</v>
          </cell>
          <cell r="H441">
            <v>82025855.989999995</v>
          </cell>
          <cell r="J441">
            <v>-213241.27</v>
          </cell>
          <cell r="L441">
            <v>81812614.719999999</v>
          </cell>
          <cell r="N441">
            <v>-227152.87</v>
          </cell>
          <cell r="P441">
            <v>81585461.849999994</v>
          </cell>
          <cell r="R441">
            <v>5254905</v>
          </cell>
          <cell r="T441">
            <v>2.58</v>
          </cell>
          <cell r="V441">
            <v>2113516</v>
          </cell>
          <cell r="X441">
            <v>-213241.27</v>
          </cell>
          <cell r="Z441">
            <v>-5</v>
          </cell>
          <cell r="AB441">
            <v>-10662.063499999998</v>
          </cell>
          <cell r="AD441">
            <v>7144517.6665000003</v>
          </cell>
          <cell r="AF441">
            <v>2.58</v>
          </cell>
          <cell r="AH441">
            <v>2107835</v>
          </cell>
          <cell r="AJ441">
            <v>-227152.87</v>
          </cell>
          <cell r="AL441">
            <v>-5</v>
          </cell>
          <cell r="AN441">
            <v>-11357.6435</v>
          </cell>
          <cell r="AP441">
            <v>9013842.1530000009</v>
          </cell>
        </row>
        <row r="442">
          <cell r="A442" t="str">
            <v xml:space="preserve">345.00 0404         </v>
          </cell>
          <cell r="B442">
            <v>404</v>
          </cell>
          <cell r="C442" t="str">
            <v>ProdTrans</v>
          </cell>
          <cell r="D442" t="str">
            <v xml:space="preserve">345.00 0404         </v>
          </cell>
          <cell r="E442">
            <v>345</v>
          </cell>
          <cell r="F442" t="str">
            <v>Accessory Electric Equipment</v>
          </cell>
          <cell r="H442">
            <v>44396410.020000003</v>
          </cell>
          <cell r="J442">
            <v>-16639.620000000003</v>
          </cell>
          <cell r="L442">
            <v>44379770.400000006</v>
          </cell>
          <cell r="N442">
            <v>-18639.5</v>
          </cell>
          <cell r="P442">
            <v>44361130.900000006</v>
          </cell>
          <cell r="R442">
            <v>2845160</v>
          </cell>
          <cell r="T442">
            <v>2.58</v>
          </cell>
          <cell r="V442">
            <v>1145213</v>
          </cell>
          <cell r="X442">
            <v>-16639.620000000003</v>
          </cell>
          <cell r="Z442">
            <v>-2</v>
          </cell>
          <cell r="AB442">
            <v>-332.79240000000004</v>
          </cell>
          <cell r="AD442">
            <v>3973400.5875999997</v>
          </cell>
          <cell r="AF442">
            <v>2.58</v>
          </cell>
          <cell r="AH442">
            <v>1144758</v>
          </cell>
          <cell r="AJ442">
            <v>-18639.5</v>
          </cell>
          <cell r="AL442">
            <v>-2</v>
          </cell>
          <cell r="AN442">
            <v>-372.79</v>
          </cell>
          <cell r="AP442">
            <v>5099146.2976000002</v>
          </cell>
        </row>
        <row r="443">
          <cell r="A443" t="str">
            <v xml:space="preserve">346.00 0404         </v>
          </cell>
          <cell r="B443">
            <v>404</v>
          </cell>
          <cell r="C443" t="str">
            <v>ProdTrans</v>
          </cell>
          <cell r="D443" t="str">
            <v xml:space="preserve">346.00 0404         </v>
          </cell>
          <cell r="E443">
            <v>346</v>
          </cell>
          <cell r="F443" t="str">
            <v>Miscellaneous Power Plant Equipment</v>
          </cell>
          <cell r="H443">
            <v>3151909.27</v>
          </cell>
          <cell r="J443">
            <v>-1519.83</v>
          </cell>
          <cell r="L443">
            <v>3150389.44</v>
          </cell>
          <cell r="N443">
            <v>-1723.6</v>
          </cell>
          <cell r="P443">
            <v>3148665.84</v>
          </cell>
          <cell r="R443">
            <v>204884</v>
          </cell>
          <cell r="T443">
            <v>2.58</v>
          </cell>
          <cell r="V443">
            <v>81300</v>
          </cell>
          <cell r="X443">
            <v>-1519.83</v>
          </cell>
          <cell r="Z443">
            <v>0</v>
          </cell>
          <cell r="AB443">
            <v>0</v>
          </cell>
          <cell r="AD443">
            <v>284664.17</v>
          </cell>
          <cell r="AF443">
            <v>2.58</v>
          </cell>
          <cell r="AH443">
            <v>81258</v>
          </cell>
          <cell r="AJ443">
            <v>-1723.6</v>
          </cell>
          <cell r="AL443">
            <v>0</v>
          </cell>
          <cell r="AN443">
            <v>0</v>
          </cell>
          <cell r="AP443">
            <v>364198.57</v>
          </cell>
        </row>
        <row r="444">
          <cell r="A444">
            <v>0</v>
          </cell>
          <cell r="F444" t="str">
            <v>TOTAL LAKE SIDE</v>
          </cell>
          <cell r="H444">
            <v>339533797.08999997</v>
          </cell>
          <cell r="J444">
            <v>-1619129.7800000005</v>
          </cell>
          <cell r="L444">
            <v>337914667.31</v>
          </cell>
          <cell r="N444">
            <v>-1677317.65</v>
          </cell>
          <cell r="P444">
            <v>336237349.65999991</v>
          </cell>
          <cell r="R444">
            <v>20968868</v>
          </cell>
          <cell r="V444">
            <v>8739086</v>
          </cell>
          <cell r="X444">
            <v>-1619129.7800000005</v>
          </cell>
          <cell r="AB444">
            <v>-79922.823400000023</v>
          </cell>
          <cell r="AD444">
            <v>28008901.396600001</v>
          </cell>
          <cell r="AH444">
            <v>8696561</v>
          </cell>
          <cell r="AJ444">
            <v>-1677317.65</v>
          </cell>
          <cell r="AN444">
            <v>-82732.16399999999</v>
          </cell>
          <cell r="AP444">
            <v>34945412.582599998</v>
          </cell>
        </row>
        <row r="445">
          <cell r="A445">
            <v>0</v>
          </cell>
        </row>
        <row r="446">
          <cell r="A446">
            <v>0</v>
          </cell>
          <cell r="F446" t="str">
            <v>GADBSY PEAKER UNIT 4-6</v>
          </cell>
        </row>
        <row r="447">
          <cell r="A447" t="str">
            <v xml:space="preserve">341.00 0501         </v>
          </cell>
          <cell r="B447">
            <v>501</v>
          </cell>
          <cell r="C447" t="str">
            <v>ProdTrans</v>
          </cell>
          <cell r="D447" t="str">
            <v xml:space="preserve">341.00 0501         </v>
          </cell>
          <cell r="E447">
            <v>341</v>
          </cell>
          <cell r="F447" t="str">
            <v>Structures and Improvements</v>
          </cell>
          <cell r="H447">
            <v>4240304.49</v>
          </cell>
          <cell r="J447">
            <v>-234.78</v>
          </cell>
          <cell r="L447">
            <v>4240069.71</v>
          </cell>
          <cell r="N447">
            <v>-339.38</v>
          </cell>
          <cell r="P447">
            <v>4239730.33</v>
          </cell>
          <cell r="R447">
            <v>1311326</v>
          </cell>
          <cell r="T447">
            <v>3.28</v>
          </cell>
          <cell r="V447">
            <v>139078</v>
          </cell>
          <cell r="X447">
            <v>-234.78</v>
          </cell>
          <cell r="Z447">
            <v>-5</v>
          </cell>
          <cell r="AB447">
            <v>-11.739000000000001</v>
          </cell>
          <cell r="AD447">
            <v>1450157.4809999999</v>
          </cell>
          <cell r="AF447">
            <v>3.28</v>
          </cell>
          <cell r="AH447">
            <v>139069</v>
          </cell>
          <cell r="AJ447">
            <v>-339.38</v>
          </cell>
          <cell r="AL447">
            <v>-5</v>
          </cell>
          <cell r="AN447">
            <v>-16.969000000000001</v>
          </cell>
          <cell r="AP447">
            <v>1588870.132</v>
          </cell>
        </row>
        <row r="448">
          <cell r="A448" t="str">
            <v xml:space="preserve">342.00 0501         </v>
          </cell>
          <cell r="B448">
            <v>501</v>
          </cell>
          <cell r="C448" t="str">
            <v>ProdTrans</v>
          </cell>
          <cell r="D448" t="str">
            <v xml:space="preserve">342.00 0501         </v>
          </cell>
          <cell r="E448">
            <v>342</v>
          </cell>
          <cell r="F448" t="str">
            <v>Fuel Holders, Producers and Accessories</v>
          </cell>
          <cell r="H448">
            <v>2284125.7599999998</v>
          </cell>
          <cell r="J448">
            <v>-8125.0300000000007</v>
          </cell>
          <cell r="L448">
            <v>2276000.73</v>
          </cell>
          <cell r="N448">
            <v>-8619.8399999999983</v>
          </cell>
          <cell r="P448">
            <v>2267380.89</v>
          </cell>
          <cell r="R448">
            <v>709142</v>
          </cell>
          <cell r="T448">
            <v>3.31</v>
          </cell>
          <cell r="V448">
            <v>75470</v>
          </cell>
          <cell r="X448">
            <v>-8125.0300000000007</v>
          </cell>
          <cell r="Z448">
            <v>0</v>
          </cell>
          <cell r="AB448">
            <v>0</v>
          </cell>
          <cell r="AD448">
            <v>776486.97</v>
          </cell>
          <cell r="AF448">
            <v>3.31</v>
          </cell>
          <cell r="AH448">
            <v>75193</v>
          </cell>
          <cell r="AJ448">
            <v>-8619.8399999999983</v>
          </cell>
          <cell r="AL448">
            <v>0</v>
          </cell>
          <cell r="AN448">
            <v>0</v>
          </cell>
          <cell r="AP448">
            <v>843060.13</v>
          </cell>
        </row>
        <row r="449">
          <cell r="A449" t="str">
            <v xml:space="preserve">343.00 0501         </v>
          </cell>
          <cell r="B449">
            <v>501</v>
          </cell>
          <cell r="C449" t="str">
            <v>ProdTrans</v>
          </cell>
          <cell r="D449" t="str">
            <v xml:space="preserve">343.00 0501         </v>
          </cell>
          <cell r="E449">
            <v>343</v>
          </cell>
          <cell r="F449" t="str">
            <v>Prime Movers</v>
          </cell>
          <cell r="H449">
            <v>56436132.039999999</v>
          </cell>
          <cell r="J449">
            <v>-502967.92999999988</v>
          </cell>
          <cell r="L449">
            <v>55933164.109999999</v>
          </cell>
          <cell r="N449">
            <v>-515963.4800000001</v>
          </cell>
          <cell r="P449">
            <v>55417200.630000003</v>
          </cell>
          <cell r="R449">
            <v>15169888</v>
          </cell>
          <cell r="T449">
            <v>3.34</v>
          </cell>
          <cell r="V449">
            <v>1876567</v>
          </cell>
          <cell r="X449">
            <v>-502967.92999999988</v>
          </cell>
          <cell r="Z449">
            <v>-5</v>
          </cell>
          <cell r="AB449">
            <v>-25148.396499999995</v>
          </cell>
          <cell r="AD449">
            <v>16518338.6735</v>
          </cell>
          <cell r="AF449">
            <v>3.34</v>
          </cell>
          <cell r="AH449">
            <v>1859551</v>
          </cell>
          <cell r="AJ449">
            <v>-515963.4800000001</v>
          </cell>
          <cell r="AL449">
            <v>-5</v>
          </cell>
          <cell r="AN449">
            <v>-25798.174000000003</v>
          </cell>
          <cell r="AP449">
            <v>17836128.019500002</v>
          </cell>
        </row>
        <row r="450">
          <cell r="A450" t="str">
            <v xml:space="preserve">344.00 0501         </v>
          </cell>
          <cell r="B450">
            <v>501</v>
          </cell>
          <cell r="C450" t="str">
            <v>ProdTrans</v>
          </cell>
          <cell r="D450" t="str">
            <v xml:space="preserve">344.00 0501         </v>
          </cell>
          <cell r="E450">
            <v>344</v>
          </cell>
          <cell r="F450" t="str">
            <v>Generators</v>
          </cell>
          <cell r="H450">
            <v>16059493.890000001</v>
          </cell>
          <cell r="J450">
            <v>-57726.22</v>
          </cell>
          <cell r="L450">
            <v>16001767.67</v>
          </cell>
          <cell r="N450">
            <v>-61234.29</v>
          </cell>
          <cell r="P450">
            <v>15940533.380000001</v>
          </cell>
          <cell r="R450">
            <v>5105983</v>
          </cell>
          <cell r="T450">
            <v>3.25</v>
          </cell>
          <cell r="V450">
            <v>520996</v>
          </cell>
          <cell r="X450">
            <v>-57726.22</v>
          </cell>
          <cell r="Z450">
            <v>-5</v>
          </cell>
          <cell r="AB450">
            <v>-2886.3109999999997</v>
          </cell>
          <cell r="AD450">
            <v>5566366.4690000005</v>
          </cell>
          <cell r="AF450">
            <v>3.25</v>
          </cell>
          <cell r="AH450">
            <v>519062</v>
          </cell>
          <cell r="AJ450">
            <v>-61234.29</v>
          </cell>
          <cell r="AL450">
            <v>-5</v>
          </cell>
          <cell r="AN450">
            <v>-3061.7145</v>
          </cell>
          <cell r="AP450">
            <v>6021132.4645000007</v>
          </cell>
        </row>
        <row r="451">
          <cell r="A451" t="str">
            <v xml:space="preserve">345.00 0501         </v>
          </cell>
          <cell r="B451">
            <v>501</v>
          </cell>
          <cell r="C451" t="str">
            <v>ProdTrans</v>
          </cell>
          <cell r="D451" t="str">
            <v xml:space="preserve">345.00 0501         </v>
          </cell>
          <cell r="E451">
            <v>345</v>
          </cell>
          <cell r="F451" t="str">
            <v>Accessory Electric Equipment</v>
          </cell>
          <cell r="H451">
            <v>2919648.88</v>
          </cell>
          <cell r="J451">
            <v>-1595.8999999999999</v>
          </cell>
          <cell r="L451">
            <v>2918052.98</v>
          </cell>
          <cell r="N451">
            <v>-1779.27</v>
          </cell>
          <cell r="P451">
            <v>2916273.71</v>
          </cell>
          <cell r="R451">
            <v>806767</v>
          </cell>
          <cell r="T451">
            <v>3.36</v>
          </cell>
          <cell r="V451">
            <v>98073</v>
          </cell>
          <cell r="X451">
            <v>-1595.8999999999999</v>
          </cell>
          <cell r="Z451">
            <v>-2</v>
          </cell>
          <cell r="AB451">
            <v>-31.917999999999996</v>
          </cell>
          <cell r="AD451">
            <v>903212.18200000003</v>
          </cell>
          <cell r="AF451">
            <v>3.36</v>
          </cell>
          <cell r="AH451">
            <v>98017</v>
          </cell>
          <cell r="AJ451">
            <v>-1779.27</v>
          </cell>
          <cell r="AL451">
            <v>-2</v>
          </cell>
          <cell r="AN451">
            <v>-35.5854</v>
          </cell>
          <cell r="AP451">
            <v>999414.32660000003</v>
          </cell>
        </row>
        <row r="452">
          <cell r="A452">
            <v>0</v>
          </cell>
          <cell r="F452" t="str">
            <v>TOTAL GADBSY PEAKER UNIT 4-6</v>
          </cell>
          <cell r="H452">
            <v>81939705.060000002</v>
          </cell>
          <cell r="J452">
            <v>-570649.85999999987</v>
          </cell>
          <cell r="L452">
            <v>81369055.200000003</v>
          </cell>
          <cell r="N452">
            <v>-587936.26000000013</v>
          </cell>
          <cell r="P452">
            <v>80781118.939999998</v>
          </cell>
          <cell r="R452">
            <v>23103106</v>
          </cell>
          <cell r="V452">
            <v>2710184</v>
          </cell>
          <cell r="X452">
            <v>-570649.85999999987</v>
          </cell>
          <cell r="AB452">
            <v>-28078.3645</v>
          </cell>
          <cell r="AD452">
            <v>25214561.7755</v>
          </cell>
          <cell r="AH452">
            <v>2690892</v>
          </cell>
          <cell r="AJ452">
            <v>-587936.26000000013</v>
          </cell>
          <cell r="AN452">
            <v>-28912.442900000005</v>
          </cell>
          <cell r="AP452">
            <v>27288605.072600007</v>
          </cell>
        </row>
        <row r="453">
          <cell r="A453">
            <v>0</v>
          </cell>
        </row>
        <row r="454">
          <cell r="A454">
            <v>0</v>
          </cell>
          <cell r="F454" t="str">
            <v>LITTLE MOUNTAIN</v>
          </cell>
        </row>
        <row r="455">
          <cell r="A455" t="str">
            <v xml:space="preserve">341.00 0502         </v>
          </cell>
          <cell r="B455">
            <v>502</v>
          </cell>
          <cell r="C455" t="str">
            <v>ProdTrans</v>
          </cell>
          <cell r="D455" t="str">
            <v xml:space="preserve">341.00 0502         </v>
          </cell>
          <cell r="E455">
            <v>341</v>
          </cell>
          <cell r="F455" t="str">
            <v>Structures and Improvements</v>
          </cell>
          <cell r="H455">
            <v>337027.88</v>
          </cell>
          <cell r="J455">
            <v>-337027.88</v>
          </cell>
          <cell r="L455">
            <v>0</v>
          </cell>
          <cell r="N455">
            <v>0</v>
          </cell>
          <cell r="P455">
            <v>0</v>
          </cell>
          <cell r="R455">
            <v>360620</v>
          </cell>
          <cell r="T455">
            <v>8.72784891781059</v>
          </cell>
          <cell r="V455">
            <v>14708</v>
          </cell>
          <cell r="X455">
            <v>-337027.88</v>
          </cell>
          <cell r="AB455">
            <v>0</v>
          </cell>
          <cell r="AD455">
            <v>38300.119999999995</v>
          </cell>
          <cell r="AF455">
            <v>8.72784891781059</v>
          </cell>
          <cell r="AH455">
            <v>0</v>
          </cell>
          <cell r="AJ455">
            <v>0</v>
          </cell>
          <cell r="AN455">
            <v>0</v>
          </cell>
          <cell r="AP455">
            <v>38300.119999999995</v>
          </cell>
        </row>
        <row r="456">
          <cell r="A456" t="str">
            <v xml:space="preserve">343.00 0502         </v>
          </cell>
          <cell r="B456">
            <v>502</v>
          </cell>
          <cell r="C456" t="str">
            <v>ProdTrans</v>
          </cell>
          <cell r="D456" t="str">
            <v xml:space="preserve">343.00 0502         </v>
          </cell>
          <cell r="E456">
            <v>343</v>
          </cell>
          <cell r="F456" t="str">
            <v>Prime Movers</v>
          </cell>
          <cell r="H456">
            <v>1167092.49</v>
          </cell>
          <cell r="J456">
            <v>-1167092.49</v>
          </cell>
          <cell r="L456">
            <v>0</v>
          </cell>
          <cell r="N456">
            <v>0</v>
          </cell>
          <cell r="P456">
            <v>0</v>
          </cell>
          <cell r="R456">
            <v>1468443</v>
          </cell>
          <cell r="T456">
            <v>11.238266973576051</v>
          </cell>
          <cell r="V456">
            <v>65580</v>
          </cell>
          <cell r="X456">
            <v>-1167092.49</v>
          </cell>
          <cell r="AB456">
            <v>0</v>
          </cell>
          <cell r="AD456">
            <v>366930.51</v>
          </cell>
          <cell r="AF456">
            <v>11.238266973576051</v>
          </cell>
          <cell r="AH456">
            <v>0</v>
          </cell>
          <cell r="AJ456">
            <v>0</v>
          </cell>
          <cell r="AN456">
            <v>0</v>
          </cell>
          <cell r="AP456">
            <v>366930.51</v>
          </cell>
        </row>
        <row r="457">
          <cell r="A457" t="str">
            <v xml:space="preserve">345.00 0502         </v>
          </cell>
          <cell r="B457">
            <v>502</v>
          </cell>
          <cell r="C457" t="str">
            <v>ProdTrans</v>
          </cell>
          <cell r="D457" t="str">
            <v xml:space="preserve">345.00 0502         </v>
          </cell>
          <cell r="E457">
            <v>345</v>
          </cell>
          <cell r="F457" t="str">
            <v>Accessory Electric Equipment</v>
          </cell>
          <cell r="H457">
            <v>215728.34</v>
          </cell>
          <cell r="J457">
            <v>-215728.34000000003</v>
          </cell>
          <cell r="L457">
            <v>0</v>
          </cell>
          <cell r="N457">
            <v>0</v>
          </cell>
          <cell r="P457">
            <v>0</v>
          </cell>
          <cell r="R457">
            <v>230829</v>
          </cell>
          <cell r="T457">
            <v>8.7837531212143709</v>
          </cell>
          <cell r="V457">
            <v>9475</v>
          </cell>
          <cell r="X457">
            <v>-215728.34000000003</v>
          </cell>
          <cell r="AB457">
            <v>0</v>
          </cell>
          <cell r="AD457">
            <v>24575.659999999974</v>
          </cell>
          <cell r="AF457">
            <v>8.7837531212143709</v>
          </cell>
          <cell r="AH457">
            <v>0</v>
          </cell>
          <cell r="AJ457">
            <v>0</v>
          </cell>
          <cell r="AN457">
            <v>0</v>
          </cell>
          <cell r="AP457">
            <v>24575.659999999974</v>
          </cell>
        </row>
        <row r="458">
          <cell r="A458" t="str">
            <v xml:space="preserve">346.00 0502         </v>
          </cell>
          <cell r="B458">
            <v>502</v>
          </cell>
          <cell r="C458" t="str">
            <v>ProdTrans</v>
          </cell>
          <cell r="D458" t="str">
            <v xml:space="preserve">346.00 0502         </v>
          </cell>
          <cell r="E458">
            <v>346</v>
          </cell>
          <cell r="F458" t="str">
            <v>Miscellaneous Power Plant Equipment</v>
          </cell>
          <cell r="H458">
            <v>11813.11</v>
          </cell>
          <cell r="J458">
            <v>-11813.11</v>
          </cell>
          <cell r="L458">
            <v>0</v>
          </cell>
          <cell r="N458">
            <v>0</v>
          </cell>
          <cell r="P458">
            <v>0</v>
          </cell>
          <cell r="R458">
            <v>12640</v>
          </cell>
          <cell r="T458">
            <v>8.2217142131550016</v>
          </cell>
          <cell r="V458">
            <v>486</v>
          </cell>
          <cell r="X458">
            <v>-11813.11</v>
          </cell>
          <cell r="AB458">
            <v>0</v>
          </cell>
          <cell r="AD458">
            <v>1312.8899999999994</v>
          </cell>
          <cell r="AF458">
            <v>8.2217142131550016</v>
          </cell>
          <cell r="AH458">
            <v>0</v>
          </cell>
          <cell r="AJ458">
            <v>0</v>
          </cell>
          <cell r="AN458">
            <v>0</v>
          </cell>
          <cell r="AP458">
            <v>1312.8899999999994</v>
          </cell>
        </row>
        <row r="459">
          <cell r="A459">
            <v>0</v>
          </cell>
          <cell r="F459" t="str">
            <v>TOTAL LITTLE MOUNTAIN</v>
          </cell>
          <cell r="H459">
            <v>1731661.8200000003</v>
          </cell>
          <cell r="J459">
            <v>-1731661.8200000003</v>
          </cell>
          <cell r="L459">
            <v>0</v>
          </cell>
          <cell r="N459">
            <v>0</v>
          </cell>
          <cell r="P459">
            <v>0</v>
          </cell>
          <cell r="R459">
            <v>2072532</v>
          </cell>
          <cell r="V459">
            <v>90249</v>
          </cell>
          <cell r="X459">
            <v>-1731661.8200000003</v>
          </cell>
          <cell r="AB459">
            <v>0</v>
          </cell>
          <cell r="AD459">
            <v>431119.18</v>
          </cell>
          <cell r="AH459">
            <v>0</v>
          </cell>
          <cell r="AJ459">
            <v>0</v>
          </cell>
          <cell r="AN459">
            <v>0</v>
          </cell>
          <cell r="AP459">
            <v>431119.18</v>
          </cell>
        </row>
        <row r="460">
          <cell r="A460">
            <v>0</v>
          </cell>
        </row>
        <row r="461">
          <cell r="A461">
            <v>0</v>
          </cell>
          <cell r="F461" t="str">
            <v>DUNLAP - WIND</v>
          </cell>
        </row>
        <row r="462">
          <cell r="A462" t="str">
            <v xml:space="preserve">341.00 0601         </v>
          </cell>
          <cell r="B462">
            <v>601</v>
          </cell>
          <cell r="C462" t="str">
            <v>ProdTrans</v>
          </cell>
          <cell r="D462" t="str">
            <v xml:space="preserve">341.00 0601         </v>
          </cell>
          <cell r="E462">
            <v>341</v>
          </cell>
          <cell r="F462" t="str">
            <v>Structures and Improvements</v>
          </cell>
          <cell r="H462">
            <v>7639582.0899999999</v>
          </cell>
          <cell r="J462">
            <v>-29263.91</v>
          </cell>
          <cell r="L462">
            <v>7610318.1799999997</v>
          </cell>
          <cell r="N462">
            <v>-29786.14</v>
          </cell>
          <cell r="P462">
            <v>7580532.04</v>
          </cell>
          <cell r="R462">
            <v>410022</v>
          </cell>
          <cell r="T462">
            <v>4.05</v>
          </cell>
          <cell r="V462">
            <v>308810</v>
          </cell>
          <cell r="X462">
            <v>-29263.91</v>
          </cell>
          <cell r="Z462">
            <v>-5</v>
          </cell>
          <cell r="AB462">
            <v>-1463.1954999999998</v>
          </cell>
          <cell r="AD462">
            <v>688104.89449999994</v>
          </cell>
          <cell r="AF462">
            <v>4.05</v>
          </cell>
          <cell r="AH462">
            <v>307615</v>
          </cell>
          <cell r="AJ462">
            <v>-29786.14</v>
          </cell>
          <cell r="AL462">
            <v>-5</v>
          </cell>
          <cell r="AN462">
            <v>-1489.307</v>
          </cell>
          <cell r="AP462">
            <v>964444.44749999989</v>
          </cell>
        </row>
        <row r="463">
          <cell r="A463" t="str">
            <v xml:space="preserve">343.00 0601         </v>
          </cell>
          <cell r="B463">
            <v>601</v>
          </cell>
          <cell r="C463" t="str">
            <v>ProdTrans</v>
          </cell>
          <cell r="D463" t="str">
            <v xml:space="preserve">343.00 0601         </v>
          </cell>
          <cell r="E463">
            <v>343</v>
          </cell>
          <cell r="F463" t="str">
            <v>Prime Movers</v>
          </cell>
          <cell r="H463">
            <v>207516766.59</v>
          </cell>
          <cell r="J463">
            <v>-214363.29</v>
          </cell>
          <cell r="L463">
            <v>207302403.30000001</v>
          </cell>
          <cell r="N463">
            <v>-229753.92</v>
          </cell>
          <cell r="P463">
            <v>207072649.38000003</v>
          </cell>
          <cell r="R463">
            <v>11796933</v>
          </cell>
          <cell r="T463">
            <v>4.05</v>
          </cell>
          <cell r="V463">
            <v>8400088</v>
          </cell>
          <cell r="X463">
            <v>-214363.29</v>
          </cell>
          <cell r="Z463">
            <v>-5</v>
          </cell>
          <cell r="AB463">
            <v>-10718.164499999999</v>
          </cell>
          <cell r="AD463">
            <v>19971939.545499999</v>
          </cell>
          <cell r="AF463">
            <v>4.05</v>
          </cell>
          <cell r="AH463">
            <v>8391095</v>
          </cell>
          <cell r="AJ463">
            <v>-229753.92</v>
          </cell>
          <cell r="AL463">
            <v>-5</v>
          </cell>
          <cell r="AN463">
            <v>-11487.696000000002</v>
          </cell>
          <cell r="AP463">
            <v>28121792.929499999</v>
          </cell>
        </row>
        <row r="464">
          <cell r="A464" t="str">
            <v xml:space="preserve">344.00 0601         </v>
          </cell>
          <cell r="B464">
            <v>601</v>
          </cell>
          <cell r="C464" t="str">
            <v>ProdTrans</v>
          </cell>
          <cell r="D464" t="str">
            <v xml:space="preserve">344.00 0601         </v>
          </cell>
          <cell r="E464">
            <v>344</v>
          </cell>
          <cell r="F464" t="str">
            <v>Generators</v>
          </cell>
          <cell r="H464">
            <v>5564835.7400000002</v>
          </cell>
          <cell r="J464">
            <v>-5748.43</v>
          </cell>
          <cell r="L464">
            <v>5559087.3100000005</v>
          </cell>
          <cell r="N464">
            <v>-6161.15</v>
          </cell>
          <cell r="P464">
            <v>5552926.1600000001</v>
          </cell>
          <cell r="R464">
            <v>316350</v>
          </cell>
          <cell r="T464">
            <v>4.05</v>
          </cell>
          <cell r="V464">
            <v>225259</v>
          </cell>
          <cell r="X464">
            <v>-5748.43</v>
          </cell>
          <cell r="Z464">
            <v>-5</v>
          </cell>
          <cell r="AB464">
            <v>-287.42150000000004</v>
          </cell>
          <cell r="AD464">
            <v>535573.14849999989</v>
          </cell>
          <cell r="AF464">
            <v>4.05</v>
          </cell>
          <cell r="AH464">
            <v>225018</v>
          </cell>
          <cell r="AJ464">
            <v>-6161.15</v>
          </cell>
          <cell r="AL464">
            <v>-5</v>
          </cell>
          <cell r="AN464">
            <v>-308.0575</v>
          </cell>
          <cell r="AP464">
            <v>754121.94099999988</v>
          </cell>
        </row>
        <row r="465">
          <cell r="A465" t="str">
            <v xml:space="preserve">345.00 0601         </v>
          </cell>
          <cell r="B465">
            <v>601</v>
          </cell>
          <cell r="C465" t="str">
            <v>ProdTrans</v>
          </cell>
          <cell r="D465" t="str">
            <v xml:space="preserve">345.00 0601         </v>
          </cell>
          <cell r="E465">
            <v>345</v>
          </cell>
          <cell r="F465" t="str">
            <v>Accessory Electric Equipment</v>
          </cell>
          <cell r="H465">
            <v>12295697.59</v>
          </cell>
          <cell r="J465">
            <v>-4001.3399999999997</v>
          </cell>
          <cell r="L465">
            <v>12291696.25</v>
          </cell>
          <cell r="N465">
            <v>-4584.57</v>
          </cell>
          <cell r="P465">
            <v>12287111.68</v>
          </cell>
          <cell r="R465">
            <v>702600</v>
          </cell>
          <cell r="T465">
            <v>4.05</v>
          </cell>
          <cell r="V465">
            <v>497895</v>
          </cell>
          <cell r="X465">
            <v>-4001.3399999999997</v>
          </cell>
          <cell r="Z465">
            <v>-2</v>
          </cell>
          <cell r="AB465">
            <v>-80.026799999999994</v>
          </cell>
          <cell r="AD465">
            <v>1196413.6331999998</v>
          </cell>
          <cell r="AF465">
            <v>4.05</v>
          </cell>
          <cell r="AH465">
            <v>497721</v>
          </cell>
          <cell r="AJ465">
            <v>-4584.57</v>
          </cell>
          <cell r="AL465">
            <v>-2</v>
          </cell>
          <cell r="AN465">
            <v>-91.691399999999987</v>
          </cell>
          <cell r="AP465">
            <v>1689458.3717999998</v>
          </cell>
        </row>
        <row r="466">
          <cell r="A466" t="str">
            <v xml:space="preserve">346.00 0601         </v>
          </cell>
          <cell r="B466">
            <v>601</v>
          </cell>
          <cell r="C466" t="str">
            <v>ProdTrans</v>
          </cell>
          <cell r="D466" t="str">
            <v xml:space="preserve">346.00 0601         </v>
          </cell>
          <cell r="E466">
            <v>346</v>
          </cell>
          <cell r="F466" t="str">
            <v>Miscellaneous Power Plant Equipment</v>
          </cell>
          <cell r="H466">
            <v>149130.71</v>
          </cell>
          <cell r="J466">
            <v>-48.61</v>
          </cell>
          <cell r="L466">
            <v>149082.1</v>
          </cell>
          <cell r="N466">
            <v>-55.7</v>
          </cell>
          <cell r="P466">
            <v>149026.4</v>
          </cell>
          <cell r="R466">
            <v>8511</v>
          </cell>
          <cell r="T466">
            <v>4.05</v>
          </cell>
          <cell r="V466">
            <v>6039</v>
          </cell>
          <cell r="X466">
            <v>-48.61</v>
          </cell>
          <cell r="Z466">
            <v>0</v>
          </cell>
          <cell r="AB466">
            <v>0</v>
          </cell>
          <cell r="AD466">
            <v>14501.39</v>
          </cell>
          <cell r="AF466">
            <v>4.05</v>
          </cell>
          <cell r="AH466">
            <v>6037</v>
          </cell>
          <cell r="AJ466">
            <v>-55.7</v>
          </cell>
          <cell r="AL466">
            <v>0</v>
          </cell>
          <cell r="AN466">
            <v>0</v>
          </cell>
          <cell r="AP466">
            <v>20482.689999999999</v>
          </cell>
        </row>
        <row r="467">
          <cell r="A467">
            <v>0</v>
          </cell>
          <cell r="F467" t="str">
            <v>TOTAL DUNLAP - WIND</v>
          </cell>
          <cell r="H467">
            <v>233166012.72000003</v>
          </cell>
          <cell r="J467">
            <v>-253425.58</v>
          </cell>
          <cell r="L467">
            <v>232912587.14000002</v>
          </cell>
          <cell r="N467">
            <v>-270341.48000000004</v>
          </cell>
          <cell r="P467">
            <v>232642245.66000003</v>
          </cell>
          <cell r="R467">
            <v>13234416</v>
          </cell>
          <cell r="V467">
            <v>9438091</v>
          </cell>
          <cell r="X467">
            <v>-253425.58</v>
          </cell>
          <cell r="AB467">
            <v>-12548.808299999999</v>
          </cell>
          <cell r="AD467">
            <v>22406532.611699998</v>
          </cell>
          <cell r="AH467">
            <v>9427486</v>
          </cell>
          <cell r="AJ467">
            <v>-270341.48000000004</v>
          </cell>
          <cell r="AN467">
            <v>-13376.751900000003</v>
          </cell>
          <cell r="AP467">
            <v>31550300.379800003</v>
          </cell>
        </row>
        <row r="468">
          <cell r="A468">
            <v>0</v>
          </cell>
        </row>
        <row r="469">
          <cell r="A469">
            <v>0</v>
          </cell>
          <cell r="F469" t="str">
            <v>FOOTE CREEK - WIND</v>
          </cell>
        </row>
        <row r="470">
          <cell r="A470" t="str">
            <v xml:space="preserve">341.00 0602         </v>
          </cell>
          <cell r="B470">
            <v>602</v>
          </cell>
          <cell r="C470" t="str">
            <v>ProdTrans</v>
          </cell>
          <cell r="D470" t="str">
            <v xml:space="preserve">341.00 0602         </v>
          </cell>
          <cell r="E470">
            <v>341</v>
          </cell>
          <cell r="F470" t="str">
            <v>Structures and Improvements</v>
          </cell>
          <cell r="H470">
            <v>110228.76</v>
          </cell>
          <cell r="J470">
            <v>-547.83000000000004</v>
          </cell>
          <cell r="L470">
            <v>109680.93</v>
          </cell>
          <cell r="N470">
            <v>-556.03</v>
          </cell>
          <cell r="P470">
            <v>109124.9</v>
          </cell>
          <cell r="R470">
            <v>53096</v>
          </cell>
          <cell r="T470">
            <v>0</v>
          </cell>
          <cell r="V470">
            <v>0</v>
          </cell>
          <cell r="X470">
            <v>-547.83000000000004</v>
          </cell>
          <cell r="Z470">
            <v>-5</v>
          </cell>
          <cell r="AB470">
            <v>-27.391500000000001</v>
          </cell>
          <cell r="AD470">
            <v>52520.7785</v>
          </cell>
          <cell r="AF470">
            <v>0</v>
          </cell>
          <cell r="AH470">
            <v>0</v>
          </cell>
          <cell r="AJ470">
            <v>-556.03</v>
          </cell>
          <cell r="AL470">
            <v>-5</v>
          </cell>
          <cell r="AN470">
            <v>-27.801499999999997</v>
          </cell>
          <cell r="AP470">
            <v>51936.947</v>
          </cell>
        </row>
        <row r="471">
          <cell r="A471" t="str">
            <v xml:space="preserve">343.00 0602         </v>
          </cell>
          <cell r="B471">
            <v>602</v>
          </cell>
          <cell r="C471" t="str">
            <v>ProdTrans</v>
          </cell>
          <cell r="D471" t="str">
            <v xml:space="preserve">343.00 0602         </v>
          </cell>
          <cell r="E471">
            <v>343</v>
          </cell>
          <cell r="F471" t="str">
            <v>Prime Movers</v>
          </cell>
          <cell r="H471">
            <v>31931758.870000001</v>
          </cell>
          <cell r="J471">
            <v>-73881.320000000007</v>
          </cell>
          <cell r="L471">
            <v>31857877.550000001</v>
          </cell>
          <cell r="N471">
            <v>-78786.420000000013</v>
          </cell>
          <cell r="P471">
            <v>31779091.129999999</v>
          </cell>
          <cell r="R471">
            <v>15744942</v>
          </cell>
          <cell r="T471">
            <v>3.9212346202259871</v>
          </cell>
          <cell r="V471">
            <v>1250671</v>
          </cell>
          <cell r="X471">
            <v>-73881.320000000007</v>
          </cell>
          <cell r="Z471">
            <v>-5</v>
          </cell>
          <cell r="AB471">
            <v>-3694.0660000000003</v>
          </cell>
          <cell r="AD471">
            <v>16918037.614</v>
          </cell>
          <cell r="AF471">
            <v>3.9212346202259871</v>
          </cell>
          <cell r="AH471">
            <v>1247677</v>
          </cell>
          <cell r="AJ471">
            <v>-78786.420000000013</v>
          </cell>
          <cell r="AL471">
            <v>-5</v>
          </cell>
          <cell r="AN471">
            <v>-3939.3210000000008</v>
          </cell>
          <cell r="AP471">
            <v>18082988.873</v>
          </cell>
        </row>
        <row r="472">
          <cell r="A472" t="str">
            <v xml:space="preserve">344.00 0602         </v>
          </cell>
          <cell r="B472">
            <v>602</v>
          </cell>
          <cell r="C472" t="str">
            <v>ProdTrans</v>
          </cell>
          <cell r="D472" t="str">
            <v xml:space="preserve">344.00 0602         </v>
          </cell>
          <cell r="E472">
            <v>344</v>
          </cell>
          <cell r="F472" t="str">
            <v>Generators</v>
          </cell>
          <cell r="H472">
            <v>1612116.14</v>
          </cell>
          <cell r="J472">
            <v>-3745.77</v>
          </cell>
          <cell r="L472">
            <v>1608370.3699999999</v>
          </cell>
          <cell r="N472">
            <v>-3994.4</v>
          </cell>
          <cell r="P472">
            <v>1604375.97</v>
          </cell>
          <cell r="R472">
            <v>799311</v>
          </cell>
          <cell r="T472">
            <v>3.8437038245763979</v>
          </cell>
          <cell r="V472">
            <v>61893</v>
          </cell>
          <cell r="X472">
            <v>-3745.77</v>
          </cell>
          <cell r="Z472">
            <v>-5</v>
          </cell>
          <cell r="AB472">
            <v>-187.2885</v>
          </cell>
          <cell r="AD472">
            <v>857270.94149999996</v>
          </cell>
          <cell r="AF472">
            <v>3.8437038245763979</v>
          </cell>
          <cell r="AH472">
            <v>61744</v>
          </cell>
          <cell r="AJ472">
            <v>-3994.4</v>
          </cell>
          <cell r="AL472">
            <v>-5</v>
          </cell>
          <cell r="AN472">
            <v>-199.72</v>
          </cell>
          <cell r="AP472">
            <v>914820.82149999996</v>
          </cell>
        </row>
        <row r="473">
          <cell r="A473" t="str">
            <v xml:space="preserve">345.00 0602         </v>
          </cell>
          <cell r="B473">
            <v>602</v>
          </cell>
          <cell r="C473" t="str">
            <v>ProdTrans</v>
          </cell>
          <cell r="D473" t="str">
            <v xml:space="preserve">345.00 0602         </v>
          </cell>
          <cell r="E473">
            <v>345</v>
          </cell>
          <cell r="F473" t="str">
            <v>Accessory Electric Equipment</v>
          </cell>
          <cell r="H473">
            <v>2859205.55</v>
          </cell>
          <cell r="J473">
            <v>-3804.92</v>
          </cell>
          <cell r="L473">
            <v>2855400.63</v>
          </cell>
          <cell r="N473">
            <v>-4207.51</v>
          </cell>
          <cell r="P473">
            <v>2851193.12</v>
          </cell>
          <cell r="R473">
            <v>1426257</v>
          </cell>
          <cell r="T473">
            <v>3.8351435718887759</v>
          </cell>
          <cell r="V473">
            <v>109582</v>
          </cell>
          <cell r="X473">
            <v>-3804.92</v>
          </cell>
          <cell r="Z473">
            <v>-2</v>
          </cell>
          <cell r="AB473">
            <v>-76.098399999999998</v>
          </cell>
          <cell r="AD473">
            <v>1531957.9816000001</v>
          </cell>
          <cell r="AF473">
            <v>3.8351435718887759</v>
          </cell>
          <cell r="AH473">
            <v>109428</v>
          </cell>
          <cell r="AJ473">
            <v>-4207.51</v>
          </cell>
          <cell r="AL473">
            <v>-2</v>
          </cell>
          <cell r="AN473">
            <v>-84.150199999999998</v>
          </cell>
          <cell r="AP473">
            <v>1637094.3214</v>
          </cell>
        </row>
        <row r="474">
          <cell r="A474">
            <v>0</v>
          </cell>
          <cell r="F474" t="str">
            <v>TOTAL FOOTE CREEK - WIND</v>
          </cell>
          <cell r="H474">
            <v>36513309.32</v>
          </cell>
          <cell r="J474">
            <v>-81979.840000000011</v>
          </cell>
          <cell r="L474">
            <v>36431329.480000004</v>
          </cell>
          <cell r="N474">
            <v>-87544.36</v>
          </cell>
          <cell r="P474">
            <v>36343785.119999997</v>
          </cell>
          <cell r="R474">
            <v>18023606</v>
          </cell>
          <cell r="V474">
            <v>1422146</v>
          </cell>
          <cell r="X474">
            <v>-81979.840000000011</v>
          </cell>
          <cell r="AB474">
            <v>-3984.8444000000004</v>
          </cell>
          <cell r="AD474">
            <v>19359787.3156</v>
          </cell>
          <cell r="AH474">
            <v>1418849</v>
          </cell>
          <cell r="AJ474">
            <v>-87544.36</v>
          </cell>
          <cell r="AN474">
            <v>-4250.9927000000007</v>
          </cell>
          <cell r="AP474">
            <v>20686840.962900002</v>
          </cell>
        </row>
        <row r="475">
          <cell r="A475">
            <v>0</v>
          </cell>
        </row>
        <row r="476">
          <cell r="A476">
            <v>0</v>
          </cell>
          <cell r="F476" t="str">
            <v>GLENROCK - WIND</v>
          </cell>
        </row>
        <row r="477">
          <cell r="A477" t="str">
            <v xml:space="preserve">341.00 0603         </v>
          </cell>
          <cell r="B477">
            <v>603</v>
          </cell>
          <cell r="C477" t="str">
            <v>ProdTrans</v>
          </cell>
          <cell r="D477" t="str">
            <v xml:space="preserve">341.00 0603         </v>
          </cell>
          <cell r="E477">
            <v>341</v>
          </cell>
          <cell r="F477" t="str">
            <v>Structures and Improvements</v>
          </cell>
          <cell r="H477">
            <v>9292453.0399999991</v>
          </cell>
          <cell r="J477">
            <v>-36710.81</v>
          </cell>
          <cell r="L477">
            <v>9255742.2299999986</v>
          </cell>
          <cell r="N477">
            <v>-37416.730000000003</v>
          </cell>
          <cell r="P477">
            <v>9218325.4999999981</v>
          </cell>
          <cell r="R477">
            <v>975485</v>
          </cell>
          <cell r="T477">
            <v>4.05</v>
          </cell>
          <cell r="V477">
            <v>375601</v>
          </cell>
          <cell r="X477">
            <v>-36710.81</v>
          </cell>
          <cell r="Z477">
            <v>-5</v>
          </cell>
          <cell r="AB477">
            <v>-1835.5404999999998</v>
          </cell>
          <cell r="AD477">
            <v>1312539.6495000001</v>
          </cell>
          <cell r="AF477">
            <v>4.05</v>
          </cell>
          <cell r="AH477">
            <v>374100</v>
          </cell>
          <cell r="AJ477">
            <v>-37416.730000000003</v>
          </cell>
          <cell r="AL477">
            <v>-5</v>
          </cell>
          <cell r="AN477">
            <v>-1870.8365000000003</v>
          </cell>
          <cell r="AP477">
            <v>1647352.0830000001</v>
          </cell>
        </row>
        <row r="478">
          <cell r="A478" t="str">
            <v xml:space="preserve">343.00 0603         </v>
          </cell>
          <cell r="B478">
            <v>603</v>
          </cell>
          <cell r="C478" t="str">
            <v>ProdTrans</v>
          </cell>
          <cell r="D478" t="str">
            <v xml:space="preserve">343.00 0603         </v>
          </cell>
          <cell r="E478">
            <v>343</v>
          </cell>
          <cell r="F478" t="str">
            <v>Prime Movers</v>
          </cell>
          <cell r="H478">
            <v>436361922.75999999</v>
          </cell>
          <cell r="J478">
            <v>-497846.39999999997</v>
          </cell>
          <cell r="L478">
            <v>435864076.36000001</v>
          </cell>
          <cell r="N478">
            <v>-532464.91000000015</v>
          </cell>
          <cell r="P478">
            <v>435331611.44999999</v>
          </cell>
          <cell r="R478">
            <v>49158727</v>
          </cell>
          <cell r="T478">
            <v>4.05</v>
          </cell>
          <cell r="V478">
            <v>17662576</v>
          </cell>
          <cell r="X478">
            <v>-497846.39999999997</v>
          </cell>
          <cell r="Z478">
            <v>-5</v>
          </cell>
          <cell r="AB478">
            <v>-24892.32</v>
          </cell>
          <cell r="AD478">
            <v>66298564.280000001</v>
          </cell>
          <cell r="AF478">
            <v>4.05</v>
          </cell>
          <cell r="AH478">
            <v>17641713</v>
          </cell>
          <cell r="AJ478">
            <v>-532464.91000000015</v>
          </cell>
          <cell r="AL478">
            <v>-5</v>
          </cell>
          <cell r="AN478">
            <v>-26623.245500000008</v>
          </cell>
          <cell r="AP478">
            <v>83381189.124500006</v>
          </cell>
        </row>
        <row r="479">
          <cell r="A479" t="str">
            <v xml:space="preserve">344.00 0603         </v>
          </cell>
          <cell r="B479">
            <v>603</v>
          </cell>
          <cell r="C479" t="str">
            <v>ProdTrans</v>
          </cell>
          <cell r="D479" t="str">
            <v xml:space="preserve">344.00 0603         </v>
          </cell>
          <cell r="E479">
            <v>344</v>
          </cell>
          <cell r="F479" t="str">
            <v>Generators</v>
          </cell>
          <cell r="H479">
            <v>13550268</v>
          </cell>
          <cell r="J479">
            <v>-15442.36</v>
          </cell>
          <cell r="L479">
            <v>13534825.640000001</v>
          </cell>
          <cell r="N479">
            <v>-16517.79</v>
          </cell>
          <cell r="P479">
            <v>13518307.850000001</v>
          </cell>
          <cell r="R479">
            <v>1519803</v>
          </cell>
          <cell r="T479">
            <v>4.05</v>
          </cell>
          <cell r="V479">
            <v>548473</v>
          </cell>
          <cell r="X479">
            <v>-15442.36</v>
          </cell>
          <cell r="Z479">
            <v>-5</v>
          </cell>
          <cell r="AB479">
            <v>-772.11800000000005</v>
          </cell>
          <cell r="AD479">
            <v>2052061.5219999999</v>
          </cell>
          <cell r="AF479">
            <v>4.05</v>
          </cell>
          <cell r="AH479">
            <v>547826</v>
          </cell>
          <cell r="AJ479">
            <v>-16517.79</v>
          </cell>
          <cell r="AL479">
            <v>-5</v>
          </cell>
          <cell r="AN479">
            <v>-825.88950000000011</v>
          </cell>
          <cell r="AP479">
            <v>2582543.8424999998</v>
          </cell>
        </row>
        <row r="480">
          <cell r="A480" t="str">
            <v xml:space="preserve">345.00 0603         </v>
          </cell>
          <cell r="B480">
            <v>603</v>
          </cell>
          <cell r="C480" t="str">
            <v>ProdTrans</v>
          </cell>
          <cell r="D480" t="str">
            <v xml:space="preserve">345.00 0603         </v>
          </cell>
          <cell r="E480">
            <v>345</v>
          </cell>
          <cell r="F480" t="str">
            <v>Accessory Electric Equipment</v>
          </cell>
          <cell r="H480">
            <v>29389239.52</v>
          </cell>
          <cell r="J480">
            <v>-11489.73</v>
          </cell>
          <cell r="L480">
            <v>29377749.789999999</v>
          </cell>
          <cell r="N480">
            <v>-13060.619999999999</v>
          </cell>
          <cell r="P480">
            <v>29364689.169999998</v>
          </cell>
          <cell r="R480">
            <v>3231614</v>
          </cell>
          <cell r="T480">
            <v>4.05</v>
          </cell>
          <cell r="V480">
            <v>1190032</v>
          </cell>
          <cell r="X480">
            <v>-11489.73</v>
          </cell>
          <cell r="Z480">
            <v>-2</v>
          </cell>
          <cell r="AB480">
            <v>-229.7946</v>
          </cell>
          <cell r="AD480">
            <v>4409926.4753999999</v>
          </cell>
          <cell r="AF480">
            <v>4.05</v>
          </cell>
          <cell r="AH480">
            <v>1189534</v>
          </cell>
          <cell r="AJ480">
            <v>-13060.619999999999</v>
          </cell>
          <cell r="AL480">
            <v>-2</v>
          </cell>
          <cell r="AN480">
            <v>-261.2124</v>
          </cell>
          <cell r="AP480">
            <v>5586138.6430000002</v>
          </cell>
        </row>
        <row r="481">
          <cell r="A481" t="str">
            <v xml:space="preserve">346.00 0603         </v>
          </cell>
          <cell r="B481">
            <v>603</v>
          </cell>
          <cell r="C481" t="str">
            <v>ProdTrans</v>
          </cell>
          <cell r="D481" t="str">
            <v xml:space="preserve">346.00 0603         </v>
          </cell>
          <cell r="E481">
            <v>346</v>
          </cell>
          <cell r="F481" t="str">
            <v>Miscellaneous Power Plant Equipment</v>
          </cell>
          <cell r="H481">
            <v>1157160</v>
          </cell>
          <cell r="J481">
            <v>-458.76</v>
          </cell>
          <cell r="L481">
            <v>1156701.24</v>
          </cell>
          <cell r="N481">
            <v>-521.19000000000005</v>
          </cell>
          <cell r="P481">
            <v>1156180.05</v>
          </cell>
          <cell r="R481">
            <v>130805</v>
          </cell>
          <cell r="T481">
            <v>4.05</v>
          </cell>
          <cell r="V481">
            <v>46856</v>
          </cell>
          <cell r="X481">
            <v>-458.76</v>
          </cell>
          <cell r="Z481">
            <v>0</v>
          </cell>
          <cell r="AB481">
            <v>0</v>
          </cell>
          <cell r="AD481">
            <v>177202.24</v>
          </cell>
          <cell r="AF481">
            <v>4.05</v>
          </cell>
          <cell r="AH481">
            <v>46836</v>
          </cell>
          <cell r="AJ481">
            <v>-521.19000000000005</v>
          </cell>
          <cell r="AL481">
            <v>0</v>
          </cell>
          <cell r="AN481">
            <v>0</v>
          </cell>
          <cell r="AP481">
            <v>223517.05</v>
          </cell>
        </row>
        <row r="482">
          <cell r="A482">
            <v>0</v>
          </cell>
          <cell r="F482" t="str">
            <v>TOTAL GLENROCK - WIND</v>
          </cell>
          <cell r="H482">
            <v>489751043.31999999</v>
          </cell>
          <cell r="J482">
            <v>-561948.05999999994</v>
          </cell>
          <cell r="L482">
            <v>489189095.26000005</v>
          </cell>
          <cell r="N482">
            <v>-599981.24000000011</v>
          </cell>
          <cell r="P482">
            <v>488589114.02000004</v>
          </cell>
          <cell r="R482">
            <v>55016434</v>
          </cell>
          <cell r="V482">
            <v>19823538</v>
          </cell>
          <cell r="X482">
            <v>-561948.05999999994</v>
          </cell>
          <cell r="AB482">
            <v>-27729.773099999999</v>
          </cell>
          <cell r="AD482">
            <v>74250294.166899994</v>
          </cell>
          <cell r="AH482">
            <v>19800009</v>
          </cell>
          <cell r="AJ482">
            <v>-599981.24000000011</v>
          </cell>
          <cell r="AN482">
            <v>-29581.183900000011</v>
          </cell>
          <cell r="AP482">
            <v>93420740.743000016</v>
          </cell>
        </row>
        <row r="483">
          <cell r="A483">
            <v>0</v>
          </cell>
        </row>
        <row r="484">
          <cell r="A484">
            <v>0</v>
          </cell>
          <cell r="F484" t="str">
            <v>GOODNOE HILLS - WIND</v>
          </cell>
        </row>
        <row r="485">
          <cell r="A485" t="str">
            <v xml:space="preserve">341.00 0604         </v>
          </cell>
          <cell r="B485">
            <v>604</v>
          </cell>
          <cell r="C485" t="str">
            <v>ProdTrans</v>
          </cell>
          <cell r="D485" t="str">
            <v xml:space="preserve">341.00 0604         </v>
          </cell>
          <cell r="E485">
            <v>341</v>
          </cell>
          <cell r="F485" t="str">
            <v>Structures and Improvements</v>
          </cell>
          <cell r="H485">
            <v>5437881</v>
          </cell>
          <cell r="J485">
            <v>-21836.85</v>
          </cell>
          <cell r="L485">
            <v>5416044.1500000004</v>
          </cell>
          <cell r="N485">
            <v>-22208.9</v>
          </cell>
          <cell r="P485">
            <v>5393835.25</v>
          </cell>
          <cell r="R485">
            <v>696023</v>
          </cell>
          <cell r="T485">
            <v>4.05</v>
          </cell>
          <cell r="V485">
            <v>219792</v>
          </cell>
          <cell r="X485">
            <v>-21836.85</v>
          </cell>
          <cell r="Z485">
            <v>-5</v>
          </cell>
          <cell r="AB485">
            <v>-1091.8425</v>
          </cell>
          <cell r="AD485">
            <v>892886.3075</v>
          </cell>
          <cell r="AF485">
            <v>4.05</v>
          </cell>
          <cell r="AH485">
            <v>218900</v>
          </cell>
          <cell r="AJ485">
            <v>-22208.9</v>
          </cell>
          <cell r="AL485">
            <v>-5</v>
          </cell>
          <cell r="AN485">
            <v>-1110.4449999999999</v>
          </cell>
          <cell r="AP485">
            <v>1088466.9625000001</v>
          </cell>
        </row>
        <row r="486">
          <cell r="A486" t="str">
            <v xml:space="preserve">343.00 0604         </v>
          </cell>
          <cell r="B486">
            <v>604</v>
          </cell>
          <cell r="C486" t="str">
            <v>ProdTrans</v>
          </cell>
          <cell r="D486" t="str">
            <v xml:space="preserve">343.00 0604         </v>
          </cell>
          <cell r="E486">
            <v>343</v>
          </cell>
          <cell r="F486" t="str">
            <v>Prime Movers</v>
          </cell>
          <cell r="H486">
            <v>161900089.22</v>
          </cell>
          <cell r="J486">
            <v>-192068.29</v>
          </cell>
          <cell r="L486">
            <v>161708020.93000001</v>
          </cell>
          <cell r="N486">
            <v>-204930.91</v>
          </cell>
          <cell r="P486">
            <v>161503090.02000001</v>
          </cell>
          <cell r="R486">
            <v>21376423</v>
          </cell>
          <cell r="T486">
            <v>4.05</v>
          </cell>
          <cell r="V486">
            <v>6553064</v>
          </cell>
          <cell r="X486">
            <v>-192068.29</v>
          </cell>
          <cell r="Z486">
            <v>-5</v>
          </cell>
          <cell r="AB486">
            <v>-9603.4145000000008</v>
          </cell>
          <cell r="AD486">
            <v>27727815.295499999</v>
          </cell>
          <cell r="AF486">
            <v>4.05</v>
          </cell>
          <cell r="AH486">
            <v>6545025</v>
          </cell>
          <cell r="AJ486">
            <v>-204930.91</v>
          </cell>
          <cell r="AL486">
            <v>-5</v>
          </cell>
          <cell r="AN486">
            <v>-10246.5455</v>
          </cell>
          <cell r="AP486">
            <v>34057662.839999996</v>
          </cell>
        </row>
        <row r="487">
          <cell r="A487" t="str">
            <v xml:space="preserve">344.00 0604         </v>
          </cell>
          <cell r="B487">
            <v>604</v>
          </cell>
          <cell r="C487" t="str">
            <v>ProdTrans</v>
          </cell>
          <cell r="D487" t="str">
            <v xml:space="preserve">344.00 0604         </v>
          </cell>
          <cell r="E487">
            <v>344</v>
          </cell>
          <cell r="F487" t="str">
            <v>Generators</v>
          </cell>
          <cell r="H487">
            <v>4495729.72</v>
          </cell>
          <cell r="J487">
            <v>-5302.83</v>
          </cell>
          <cell r="L487">
            <v>4490426.8899999997</v>
          </cell>
          <cell r="N487">
            <v>-5658.06</v>
          </cell>
          <cell r="P487">
            <v>4484768.83</v>
          </cell>
          <cell r="R487">
            <v>578079</v>
          </cell>
          <cell r="T487">
            <v>4.05</v>
          </cell>
          <cell r="V487">
            <v>181970</v>
          </cell>
          <cell r="X487">
            <v>-5302.83</v>
          </cell>
          <cell r="Z487">
            <v>-5</v>
          </cell>
          <cell r="AB487">
            <v>-265.14150000000001</v>
          </cell>
          <cell r="AD487">
            <v>754481.02850000001</v>
          </cell>
          <cell r="AF487">
            <v>4.05</v>
          </cell>
          <cell r="AH487">
            <v>181748</v>
          </cell>
          <cell r="AJ487">
            <v>-5658.06</v>
          </cell>
          <cell r="AL487">
            <v>-5</v>
          </cell>
          <cell r="AN487">
            <v>-282.90300000000002</v>
          </cell>
          <cell r="AP487">
            <v>930288.06549999991</v>
          </cell>
        </row>
        <row r="488">
          <cell r="A488" t="str">
            <v xml:space="preserve">345.00 0604         </v>
          </cell>
          <cell r="B488">
            <v>604</v>
          </cell>
          <cell r="C488" t="str">
            <v>ProdTrans</v>
          </cell>
          <cell r="D488" t="str">
            <v xml:space="preserve">345.00 0604         </v>
          </cell>
          <cell r="E488">
            <v>345</v>
          </cell>
          <cell r="F488" t="str">
            <v>Accessory Electric Equipment</v>
          </cell>
          <cell r="H488">
            <v>9673607.7899999991</v>
          </cell>
          <cell r="J488">
            <v>-4031.6700000000005</v>
          </cell>
          <cell r="L488">
            <v>9669576.1199999992</v>
          </cell>
          <cell r="N488">
            <v>-4557.62</v>
          </cell>
          <cell r="P488">
            <v>9665018.5</v>
          </cell>
          <cell r="R488">
            <v>1224770</v>
          </cell>
          <cell r="T488">
            <v>4.05</v>
          </cell>
          <cell r="V488">
            <v>391699</v>
          </cell>
          <cell r="X488">
            <v>-4031.6700000000005</v>
          </cell>
          <cell r="Z488">
            <v>-2</v>
          </cell>
          <cell r="AB488">
            <v>-80.633400000000009</v>
          </cell>
          <cell r="AD488">
            <v>1612356.6966000001</v>
          </cell>
          <cell r="AF488">
            <v>4.05</v>
          </cell>
          <cell r="AH488">
            <v>391526</v>
          </cell>
          <cell r="AJ488">
            <v>-4557.62</v>
          </cell>
          <cell r="AL488">
            <v>-2</v>
          </cell>
          <cell r="AN488">
            <v>-91.1524</v>
          </cell>
          <cell r="AP488">
            <v>1999233.9242</v>
          </cell>
        </row>
        <row r="489">
          <cell r="A489" t="str">
            <v xml:space="preserve">346.00 0604         </v>
          </cell>
          <cell r="B489">
            <v>604</v>
          </cell>
          <cell r="C489" t="str">
            <v>ProdTrans</v>
          </cell>
          <cell r="D489" t="str">
            <v xml:space="preserve">346.00 0604         </v>
          </cell>
          <cell r="E489">
            <v>346</v>
          </cell>
          <cell r="F489" t="str">
            <v>Miscellaneous Power Plant Equipment</v>
          </cell>
          <cell r="H489">
            <v>172301</v>
          </cell>
          <cell r="J489">
            <v>-73.53</v>
          </cell>
          <cell r="L489">
            <v>172227.47</v>
          </cell>
          <cell r="N489">
            <v>-83.05</v>
          </cell>
          <cell r="P489">
            <v>172144.42</v>
          </cell>
          <cell r="R489">
            <v>22898</v>
          </cell>
          <cell r="T489">
            <v>4.05</v>
          </cell>
          <cell r="V489">
            <v>6977</v>
          </cell>
          <cell r="X489">
            <v>-73.53</v>
          </cell>
          <cell r="Z489">
            <v>0</v>
          </cell>
          <cell r="AB489">
            <v>0</v>
          </cell>
          <cell r="AD489">
            <v>29801.47</v>
          </cell>
          <cell r="AF489">
            <v>4.05</v>
          </cell>
          <cell r="AH489">
            <v>6974</v>
          </cell>
          <cell r="AJ489">
            <v>-83.05</v>
          </cell>
          <cell r="AL489">
            <v>0</v>
          </cell>
          <cell r="AN489">
            <v>0</v>
          </cell>
          <cell r="AP489">
            <v>36692.42</v>
          </cell>
        </row>
        <row r="490">
          <cell r="A490">
            <v>0</v>
          </cell>
          <cell r="F490" t="str">
            <v>TOTAL GOODNOE HILLS - WIND</v>
          </cell>
          <cell r="H490">
            <v>181679608.72999999</v>
          </cell>
          <cell r="J490">
            <v>-223313.17</v>
          </cell>
          <cell r="L490">
            <v>181456295.56</v>
          </cell>
          <cell r="N490">
            <v>-237438.53999999998</v>
          </cell>
          <cell r="P490">
            <v>181218857.02000001</v>
          </cell>
          <cell r="R490">
            <v>23898193</v>
          </cell>
          <cell r="V490">
            <v>7353502</v>
          </cell>
          <cell r="X490">
            <v>-223313.17</v>
          </cell>
          <cell r="AB490">
            <v>-11041.031900000002</v>
          </cell>
          <cell r="AD490">
            <v>31017340.798099998</v>
          </cell>
          <cell r="AH490">
            <v>7344173</v>
          </cell>
          <cell r="AJ490">
            <v>-237438.53999999998</v>
          </cell>
          <cell r="AN490">
            <v>-11731.045900000001</v>
          </cell>
          <cell r="AP490">
            <v>38112344.212199993</v>
          </cell>
        </row>
        <row r="491">
          <cell r="A491">
            <v>0</v>
          </cell>
        </row>
        <row r="492">
          <cell r="A492">
            <v>0</v>
          </cell>
          <cell r="F492" t="str">
            <v>HIGH PLAINS / MCFADDEN - WIND</v>
          </cell>
        </row>
        <row r="493">
          <cell r="A493" t="str">
            <v xml:space="preserve">341.00 0605         </v>
          </cell>
          <cell r="B493">
            <v>605</v>
          </cell>
          <cell r="C493" t="str">
            <v>ProdTrans</v>
          </cell>
          <cell r="D493" t="str">
            <v xml:space="preserve">341.00 0605         </v>
          </cell>
          <cell r="E493">
            <v>341</v>
          </cell>
          <cell r="F493" t="str">
            <v>Structures and Improvements</v>
          </cell>
          <cell r="H493">
            <v>7826215.9100000001</v>
          </cell>
          <cell r="J493">
            <v>-30624.3</v>
          </cell>
          <cell r="L493">
            <v>7795591.6100000003</v>
          </cell>
          <cell r="N493">
            <v>-31279.629999999997</v>
          </cell>
          <cell r="P493">
            <v>7764311.9800000004</v>
          </cell>
          <cell r="R493">
            <v>704676</v>
          </cell>
          <cell r="T493">
            <v>4.05</v>
          </cell>
          <cell r="V493">
            <v>316342</v>
          </cell>
          <cell r="X493">
            <v>-30624.3</v>
          </cell>
          <cell r="Z493">
            <v>-5</v>
          </cell>
          <cell r="AB493">
            <v>-1531.2149999999999</v>
          </cell>
          <cell r="AD493">
            <v>988862.48499999999</v>
          </cell>
          <cell r="AF493">
            <v>4.05</v>
          </cell>
          <cell r="AH493">
            <v>315088</v>
          </cell>
          <cell r="AJ493">
            <v>-31279.629999999997</v>
          </cell>
          <cell r="AL493">
            <v>-5</v>
          </cell>
          <cell r="AN493">
            <v>-1563.9814999999999</v>
          </cell>
          <cell r="AP493">
            <v>1271106.8735</v>
          </cell>
        </row>
        <row r="494">
          <cell r="A494" t="str">
            <v xml:space="preserve">343.00 0605         </v>
          </cell>
          <cell r="B494">
            <v>605</v>
          </cell>
          <cell r="C494" t="str">
            <v>ProdTrans</v>
          </cell>
          <cell r="D494" t="str">
            <v xml:space="preserve">343.00 0605         </v>
          </cell>
          <cell r="E494">
            <v>343</v>
          </cell>
          <cell r="F494" t="str">
            <v>Prime Movers</v>
          </cell>
          <cell r="H494">
            <v>245354431.38999999</v>
          </cell>
          <cell r="J494">
            <v>-271907.89</v>
          </cell>
          <cell r="L494">
            <v>245082523.5</v>
          </cell>
          <cell r="N494">
            <v>-291341.7</v>
          </cell>
          <cell r="P494">
            <v>244791181.80000001</v>
          </cell>
          <cell r="R494">
            <v>23364404</v>
          </cell>
          <cell r="T494">
            <v>4.05</v>
          </cell>
          <cell r="V494">
            <v>9931348</v>
          </cell>
          <cell r="X494">
            <v>-271907.89</v>
          </cell>
          <cell r="Z494">
            <v>-5</v>
          </cell>
          <cell r="AB494">
            <v>-13595.394500000002</v>
          </cell>
          <cell r="AD494">
            <v>33010248.715500001</v>
          </cell>
          <cell r="AF494">
            <v>4.05</v>
          </cell>
          <cell r="AH494">
            <v>9919943</v>
          </cell>
          <cell r="AJ494">
            <v>-291341.7</v>
          </cell>
          <cell r="AL494">
            <v>-5</v>
          </cell>
          <cell r="AN494">
            <v>-14567.084999999999</v>
          </cell>
          <cell r="AP494">
            <v>42624282.930499993</v>
          </cell>
        </row>
        <row r="495">
          <cell r="A495" t="str">
            <v xml:space="preserve">344.00 0605         </v>
          </cell>
          <cell r="B495">
            <v>605</v>
          </cell>
          <cell r="C495" t="str">
            <v>ProdTrans</v>
          </cell>
          <cell r="D495" t="str">
            <v xml:space="preserve">344.00 0605         </v>
          </cell>
          <cell r="E495">
            <v>344</v>
          </cell>
          <cell r="F495" t="str">
            <v>Generators</v>
          </cell>
          <cell r="H495">
            <v>6957137.3200000003</v>
          </cell>
          <cell r="J495">
            <v>-7710.62</v>
          </cell>
          <cell r="L495">
            <v>6949426.7000000002</v>
          </cell>
          <cell r="N495">
            <v>-8261.7199999999993</v>
          </cell>
          <cell r="P495">
            <v>6941164.9800000004</v>
          </cell>
          <cell r="R495">
            <v>662797</v>
          </cell>
          <cell r="T495">
            <v>4.05</v>
          </cell>
          <cell r="V495">
            <v>281608</v>
          </cell>
          <cell r="X495">
            <v>-7710.62</v>
          </cell>
          <cell r="Z495">
            <v>-5</v>
          </cell>
          <cell r="AB495">
            <v>-385.53100000000001</v>
          </cell>
          <cell r="AD495">
            <v>936308.84900000005</v>
          </cell>
          <cell r="AF495">
            <v>4.05</v>
          </cell>
          <cell r="AH495">
            <v>281284</v>
          </cell>
          <cell r="AJ495">
            <v>-8261.7199999999993</v>
          </cell>
          <cell r="AL495">
            <v>-5</v>
          </cell>
          <cell r="AN495">
            <v>-413.08600000000001</v>
          </cell>
          <cell r="AP495">
            <v>1208918.0430000001</v>
          </cell>
        </row>
        <row r="496">
          <cell r="A496" t="str">
            <v xml:space="preserve">345.00 0605         </v>
          </cell>
          <cell r="B496">
            <v>605</v>
          </cell>
          <cell r="C496" t="str">
            <v>ProdTrans</v>
          </cell>
          <cell r="D496" t="str">
            <v xml:space="preserve">345.00 0605         </v>
          </cell>
          <cell r="E496">
            <v>345</v>
          </cell>
          <cell r="F496" t="str">
            <v>Accessory Electric Equipment</v>
          </cell>
          <cell r="H496">
            <v>14747043.32</v>
          </cell>
          <cell r="J496">
            <v>-5495.39</v>
          </cell>
          <cell r="L496">
            <v>14741547.93</v>
          </cell>
          <cell r="N496">
            <v>-6274.32</v>
          </cell>
          <cell r="P496">
            <v>14735273.609999999</v>
          </cell>
          <cell r="R496">
            <v>1402520</v>
          </cell>
          <cell r="T496">
            <v>4.05</v>
          </cell>
          <cell r="V496">
            <v>597144</v>
          </cell>
          <cell r="X496">
            <v>-5495.39</v>
          </cell>
          <cell r="Z496">
            <v>-2</v>
          </cell>
          <cell r="AB496">
            <v>-109.90780000000001</v>
          </cell>
          <cell r="AD496">
            <v>1994058.7022000002</v>
          </cell>
          <cell r="AF496">
            <v>4.05</v>
          </cell>
          <cell r="AH496">
            <v>596906</v>
          </cell>
          <cell r="AJ496">
            <v>-6274.32</v>
          </cell>
          <cell r="AL496">
            <v>-2</v>
          </cell>
          <cell r="AN496">
            <v>-125.48639999999999</v>
          </cell>
          <cell r="AP496">
            <v>2584564.8958000005</v>
          </cell>
        </row>
        <row r="497">
          <cell r="A497" t="str">
            <v xml:space="preserve">346.00 0605         </v>
          </cell>
          <cell r="B497">
            <v>605</v>
          </cell>
          <cell r="C497" t="str">
            <v>ProdTrans</v>
          </cell>
          <cell r="D497" t="str">
            <v xml:space="preserve">346.00 0605         </v>
          </cell>
          <cell r="E497">
            <v>346</v>
          </cell>
          <cell r="F497" t="str">
            <v>Miscellaneous Power Plant Equipment</v>
          </cell>
          <cell r="H497">
            <v>113708.5</v>
          </cell>
          <cell r="J497">
            <v>-42.48</v>
          </cell>
          <cell r="L497">
            <v>113666.02</v>
          </cell>
          <cell r="N497">
            <v>-48.5</v>
          </cell>
          <cell r="P497">
            <v>113617.52</v>
          </cell>
          <cell r="R497">
            <v>10800</v>
          </cell>
          <cell r="T497">
            <v>4.05</v>
          </cell>
          <cell r="V497">
            <v>4604</v>
          </cell>
          <cell r="X497">
            <v>-42.48</v>
          </cell>
          <cell r="Z497">
            <v>0</v>
          </cell>
          <cell r="AB497">
            <v>0</v>
          </cell>
          <cell r="AD497">
            <v>15361.52</v>
          </cell>
          <cell r="AF497">
            <v>4.05</v>
          </cell>
          <cell r="AH497">
            <v>4602</v>
          </cell>
          <cell r="AJ497">
            <v>-48.5</v>
          </cell>
          <cell r="AL497">
            <v>0</v>
          </cell>
          <cell r="AN497">
            <v>0</v>
          </cell>
          <cell r="AP497">
            <v>19915.02</v>
          </cell>
        </row>
        <row r="498">
          <cell r="A498">
            <v>0</v>
          </cell>
          <cell r="F498" t="str">
            <v>TOTAL HIGH PLAINS / MCFADDEN - WIND</v>
          </cell>
          <cell r="H498">
            <v>274998536.44</v>
          </cell>
          <cell r="J498">
            <v>-315780.68</v>
          </cell>
          <cell r="L498">
            <v>274682755.75999999</v>
          </cell>
          <cell r="N498">
            <v>-337205.87</v>
          </cell>
          <cell r="P498">
            <v>274345549.88999999</v>
          </cell>
          <cell r="R498">
            <v>26145197</v>
          </cell>
          <cell r="V498">
            <v>11131046</v>
          </cell>
          <cell r="X498">
            <v>-315780.68</v>
          </cell>
          <cell r="AB498">
            <v>-15622.048300000004</v>
          </cell>
          <cell r="AD498">
            <v>36944840.27170001</v>
          </cell>
          <cell r="AH498">
            <v>11117823</v>
          </cell>
          <cell r="AJ498">
            <v>-337205.87</v>
          </cell>
          <cell r="AN498">
            <v>-16669.638900000002</v>
          </cell>
          <cell r="AP498">
            <v>47708787.762799993</v>
          </cell>
        </row>
        <row r="499">
          <cell r="A499">
            <v>0</v>
          </cell>
        </row>
        <row r="500">
          <cell r="A500">
            <v>0</v>
          </cell>
          <cell r="F500" t="str">
            <v>LEANING JUMPER - WIND</v>
          </cell>
        </row>
        <row r="501">
          <cell r="A501" t="str">
            <v xml:space="preserve">341.00 0606         </v>
          </cell>
          <cell r="B501">
            <v>606</v>
          </cell>
          <cell r="C501" t="str">
            <v>ProdTrans</v>
          </cell>
          <cell r="D501" t="str">
            <v xml:space="preserve">341.00 0606         </v>
          </cell>
          <cell r="E501">
            <v>341</v>
          </cell>
          <cell r="F501" t="str">
            <v>Structures and Improvements</v>
          </cell>
          <cell r="H501">
            <v>4944194.3099999996</v>
          </cell>
          <cell r="J501">
            <v>-20750.080000000002</v>
          </cell>
          <cell r="L501">
            <v>4923444.2299999995</v>
          </cell>
          <cell r="N501">
            <v>-21116.01</v>
          </cell>
          <cell r="P501">
            <v>4902328.22</v>
          </cell>
          <cell r="R501">
            <v>995607</v>
          </cell>
          <cell r="T501">
            <v>3.96</v>
          </cell>
          <cell r="V501">
            <v>195379</v>
          </cell>
          <cell r="X501">
            <v>-20750.080000000002</v>
          </cell>
          <cell r="Z501">
            <v>-5</v>
          </cell>
          <cell r="AB501">
            <v>-1037.5040000000001</v>
          </cell>
          <cell r="AD501">
            <v>1169198.416</v>
          </cell>
          <cell r="AF501">
            <v>3.96</v>
          </cell>
          <cell r="AH501">
            <v>194550</v>
          </cell>
          <cell r="AJ501">
            <v>-21116.01</v>
          </cell>
          <cell r="AL501">
            <v>-5</v>
          </cell>
          <cell r="AN501">
            <v>-1055.8004999999998</v>
          </cell>
          <cell r="AP501">
            <v>1341576.6055000001</v>
          </cell>
        </row>
        <row r="502">
          <cell r="A502" t="str">
            <v xml:space="preserve">343.00 0606         </v>
          </cell>
          <cell r="B502">
            <v>606</v>
          </cell>
          <cell r="C502" t="str">
            <v>ProdTrans</v>
          </cell>
          <cell r="D502" t="str">
            <v xml:space="preserve">343.00 0606         </v>
          </cell>
          <cell r="E502">
            <v>343</v>
          </cell>
          <cell r="F502" t="str">
            <v>Prime Movers</v>
          </cell>
          <cell r="H502">
            <v>155200731.50999999</v>
          </cell>
          <cell r="J502">
            <v>-210509.58000000002</v>
          </cell>
          <cell r="L502">
            <v>154990221.92999998</v>
          </cell>
          <cell r="N502">
            <v>-225353.88</v>
          </cell>
          <cell r="P502">
            <v>154764868.04999998</v>
          </cell>
          <cell r="R502">
            <v>32084829</v>
          </cell>
          <cell r="T502">
            <v>4.08</v>
          </cell>
          <cell r="V502">
            <v>6327895</v>
          </cell>
          <cell r="X502">
            <v>-210509.58000000002</v>
          </cell>
          <cell r="Z502">
            <v>-5</v>
          </cell>
          <cell r="AB502">
            <v>-10525.479000000001</v>
          </cell>
          <cell r="AD502">
            <v>38191688.941</v>
          </cell>
          <cell r="AF502">
            <v>4.08</v>
          </cell>
          <cell r="AH502">
            <v>6319004</v>
          </cell>
          <cell r="AJ502">
            <v>-225353.88</v>
          </cell>
          <cell r="AL502">
            <v>-5</v>
          </cell>
          <cell r="AN502">
            <v>-11267.694</v>
          </cell>
          <cell r="AP502">
            <v>44274071.366999999</v>
          </cell>
        </row>
        <row r="503">
          <cell r="A503" t="str">
            <v xml:space="preserve">344.00 0606         </v>
          </cell>
          <cell r="B503">
            <v>606</v>
          </cell>
          <cell r="C503" t="str">
            <v>ProdTrans</v>
          </cell>
          <cell r="D503" t="str">
            <v xml:space="preserve">344.00 0606         </v>
          </cell>
          <cell r="E503">
            <v>344</v>
          </cell>
          <cell r="F503" t="str">
            <v>Generators</v>
          </cell>
          <cell r="H503">
            <v>5450980.0700000003</v>
          </cell>
          <cell r="J503">
            <v>-7319.99</v>
          </cell>
          <cell r="L503">
            <v>5443660.0800000001</v>
          </cell>
          <cell r="N503">
            <v>-7836.6</v>
          </cell>
          <cell r="P503">
            <v>5435823.4800000004</v>
          </cell>
          <cell r="R503">
            <v>1096696</v>
          </cell>
          <cell r="T503">
            <v>3.96</v>
          </cell>
          <cell r="V503">
            <v>215714</v>
          </cell>
          <cell r="X503">
            <v>-7319.99</v>
          </cell>
          <cell r="Z503">
            <v>-5</v>
          </cell>
          <cell r="AB503">
            <v>-365.99949999999995</v>
          </cell>
          <cell r="AD503">
            <v>1304724.0105000001</v>
          </cell>
          <cell r="AF503">
            <v>3.96</v>
          </cell>
          <cell r="AH503">
            <v>215414</v>
          </cell>
          <cell r="AJ503">
            <v>-7836.6</v>
          </cell>
          <cell r="AL503">
            <v>-5</v>
          </cell>
          <cell r="AN503">
            <v>-391.83</v>
          </cell>
          <cell r="AP503">
            <v>1511909.5804999999</v>
          </cell>
        </row>
        <row r="504">
          <cell r="A504" t="str">
            <v xml:space="preserve">345.00 0606         </v>
          </cell>
          <cell r="B504">
            <v>606</v>
          </cell>
          <cell r="C504" t="str">
            <v>ProdTrans</v>
          </cell>
          <cell r="D504" t="str">
            <v xml:space="preserve">345.00 0606         </v>
          </cell>
          <cell r="E504">
            <v>345</v>
          </cell>
          <cell r="F504" t="str">
            <v>Accessory Electric Equipment</v>
          </cell>
          <cell r="H504">
            <v>9073183.2899999991</v>
          </cell>
          <cell r="J504">
            <v>-4849.1499999999996</v>
          </cell>
          <cell r="L504">
            <v>9068334.1399999987</v>
          </cell>
          <cell r="N504">
            <v>-5486.54</v>
          </cell>
          <cell r="P504">
            <v>9062847.5999999996</v>
          </cell>
          <cell r="R504">
            <v>1837461</v>
          </cell>
          <cell r="T504">
            <v>3.96</v>
          </cell>
          <cell r="V504">
            <v>359202</v>
          </cell>
          <cell r="X504">
            <v>-4849.1499999999996</v>
          </cell>
          <cell r="Z504">
            <v>-2</v>
          </cell>
          <cell r="AB504">
            <v>-96.98299999999999</v>
          </cell>
          <cell r="AD504">
            <v>2191716.8670000001</v>
          </cell>
          <cell r="AF504">
            <v>3.96</v>
          </cell>
          <cell r="AH504">
            <v>358997</v>
          </cell>
          <cell r="AJ504">
            <v>-5486.54</v>
          </cell>
          <cell r="AL504">
            <v>-2</v>
          </cell>
          <cell r="AN504">
            <v>-109.7308</v>
          </cell>
          <cell r="AP504">
            <v>2545117.5962</v>
          </cell>
        </row>
        <row r="505">
          <cell r="A505" t="str">
            <v xml:space="preserve">346.00 0606         </v>
          </cell>
          <cell r="B505">
            <v>606</v>
          </cell>
          <cell r="C505" t="str">
            <v>ProdTrans</v>
          </cell>
          <cell r="D505" t="str">
            <v xml:space="preserve">346.00 0606         </v>
          </cell>
          <cell r="E505">
            <v>346</v>
          </cell>
          <cell r="F505" t="str">
            <v>Miscellaneous Power Plant Equipment</v>
          </cell>
          <cell r="H505">
            <v>81035.73</v>
          </cell>
          <cell r="J505">
            <v>-44.34</v>
          </cell>
          <cell r="L505">
            <v>80991.39</v>
          </cell>
          <cell r="N505">
            <v>-50.14</v>
          </cell>
          <cell r="P505">
            <v>80941.25</v>
          </cell>
          <cell r="R505">
            <v>17052</v>
          </cell>
          <cell r="T505">
            <v>3.96</v>
          </cell>
          <cell r="V505">
            <v>3208</v>
          </cell>
          <cell r="X505">
            <v>-44.34</v>
          </cell>
          <cell r="Z505">
            <v>0</v>
          </cell>
          <cell r="AB505">
            <v>0</v>
          </cell>
          <cell r="AD505">
            <v>20215.66</v>
          </cell>
          <cell r="AF505">
            <v>3.96</v>
          </cell>
          <cell r="AH505">
            <v>3206</v>
          </cell>
          <cell r="AJ505">
            <v>-50.14</v>
          </cell>
          <cell r="AL505">
            <v>0</v>
          </cell>
          <cell r="AN505">
            <v>0</v>
          </cell>
          <cell r="AP505">
            <v>23371.52</v>
          </cell>
        </row>
        <row r="506">
          <cell r="A506">
            <v>0</v>
          </cell>
          <cell r="F506" t="str">
            <v>TOTAL LEANING JUMPER - WIND</v>
          </cell>
          <cell r="H506">
            <v>174750124.90999997</v>
          </cell>
          <cell r="J506">
            <v>-243473.14</v>
          </cell>
          <cell r="L506">
            <v>174506651.76999995</v>
          </cell>
          <cell r="N506">
            <v>-259843.17000000004</v>
          </cell>
          <cell r="P506">
            <v>174246808.59999996</v>
          </cell>
          <cell r="R506">
            <v>36031645</v>
          </cell>
          <cell r="V506">
            <v>7101398</v>
          </cell>
          <cell r="X506">
            <v>-243473.14</v>
          </cell>
          <cell r="AB506">
            <v>-12025.965500000002</v>
          </cell>
          <cell r="AD506">
            <v>42877543.894499995</v>
          </cell>
          <cell r="AH506">
            <v>7091171</v>
          </cell>
          <cell r="AJ506">
            <v>-259843.17000000004</v>
          </cell>
          <cell r="AN506">
            <v>-12825.055299999998</v>
          </cell>
          <cell r="AP506">
            <v>49696046.669199996</v>
          </cell>
        </row>
        <row r="507">
          <cell r="A507">
            <v>0</v>
          </cell>
        </row>
        <row r="508">
          <cell r="A508">
            <v>0</v>
          </cell>
          <cell r="F508" t="str">
            <v>MARENGO - WIND</v>
          </cell>
        </row>
        <row r="509">
          <cell r="A509" t="str">
            <v xml:space="preserve">341.00 0607         </v>
          </cell>
          <cell r="B509">
            <v>607</v>
          </cell>
          <cell r="C509" t="str">
            <v>ProdTrans</v>
          </cell>
          <cell r="D509" t="str">
            <v xml:space="preserve">341.00 0607         </v>
          </cell>
          <cell r="E509">
            <v>341</v>
          </cell>
          <cell r="F509" t="str">
            <v>Structures and Improvements</v>
          </cell>
          <cell r="H509">
            <v>10204779.66</v>
          </cell>
          <cell r="J509">
            <v>-41509.86</v>
          </cell>
          <cell r="L509">
            <v>10163269.800000001</v>
          </cell>
          <cell r="N509">
            <v>-42274.65</v>
          </cell>
          <cell r="P509">
            <v>10120995.15</v>
          </cell>
          <cell r="R509">
            <v>1552881</v>
          </cell>
          <cell r="T509">
            <v>4.05</v>
          </cell>
          <cell r="V509">
            <v>412453</v>
          </cell>
          <cell r="X509">
            <v>-41509.86</v>
          </cell>
          <cell r="Z509">
            <v>-5</v>
          </cell>
          <cell r="AB509">
            <v>-2075.4929999999999</v>
          </cell>
          <cell r="AD509">
            <v>1921748.6469999999</v>
          </cell>
          <cell r="AF509">
            <v>4.05</v>
          </cell>
          <cell r="AH509">
            <v>410756</v>
          </cell>
          <cell r="AJ509">
            <v>-42274.65</v>
          </cell>
          <cell r="AL509">
            <v>-5</v>
          </cell>
          <cell r="AN509">
            <v>-2113.7325000000001</v>
          </cell>
          <cell r="AP509">
            <v>2288116.2645</v>
          </cell>
        </row>
        <row r="510">
          <cell r="A510" t="str">
            <v xml:space="preserve">343.00 0607         </v>
          </cell>
          <cell r="B510">
            <v>607</v>
          </cell>
          <cell r="C510" t="str">
            <v>ProdTrans</v>
          </cell>
          <cell r="D510" t="str">
            <v xml:space="preserve">343.00 0607         </v>
          </cell>
          <cell r="E510">
            <v>343</v>
          </cell>
          <cell r="F510" t="str">
            <v>Prime Movers</v>
          </cell>
          <cell r="H510">
            <v>325732057.39999998</v>
          </cell>
          <cell r="J510">
            <v>-404508.22</v>
          </cell>
          <cell r="L510">
            <v>325327549.17999995</v>
          </cell>
          <cell r="N510">
            <v>-432598.80000000005</v>
          </cell>
          <cell r="P510">
            <v>324894950.37999994</v>
          </cell>
          <cell r="R510">
            <v>52036563</v>
          </cell>
          <cell r="T510">
            <v>4.05</v>
          </cell>
          <cell r="V510">
            <v>13183957</v>
          </cell>
          <cell r="X510">
            <v>-404508.22</v>
          </cell>
          <cell r="Z510">
            <v>-5</v>
          </cell>
          <cell r="AB510">
            <v>-20225.411</v>
          </cell>
          <cell r="AD510">
            <v>64795786.369000003</v>
          </cell>
          <cell r="AF510">
            <v>4.05</v>
          </cell>
          <cell r="AH510">
            <v>13167006</v>
          </cell>
          <cell r="AJ510">
            <v>-432598.80000000005</v>
          </cell>
          <cell r="AL510">
            <v>-5</v>
          </cell>
          <cell r="AN510">
            <v>-21629.94</v>
          </cell>
          <cell r="AP510">
            <v>77508563.629000008</v>
          </cell>
        </row>
        <row r="511">
          <cell r="A511" t="str">
            <v xml:space="preserve">344.00 0607         </v>
          </cell>
          <cell r="B511">
            <v>607</v>
          </cell>
          <cell r="C511" t="str">
            <v>ProdTrans</v>
          </cell>
          <cell r="D511" t="str">
            <v xml:space="preserve">344.00 0607         </v>
          </cell>
          <cell r="E511">
            <v>344</v>
          </cell>
          <cell r="F511" t="str">
            <v>Generators</v>
          </cell>
          <cell r="H511">
            <v>9356542.0199999996</v>
          </cell>
          <cell r="J511">
            <v>-11594.27</v>
          </cell>
          <cell r="L511">
            <v>9344947.75</v>
          </cell>
          <cell r="N511">
            <v>-12399.68</v>
          </cell>
          <cell r="P511">
            <v>9332548.0700000003</v>
          </cell>
          <cell r="R511">
            <v>1481456</v>
          </cell>
          <cell r="T511">
            <v>4.05</v>
          </cell>
          <cell r="V511">
            <v>378705</v>
          </cell>
          <cell r="X511">
            <v>-11594.27</v>
          </cell>
          <cell r="Z511">
            <v>-5</v>
          </cell>
          <cell r="AB511">
            <v>-579.71350000000007</v>
          </cell>
          <cell r="AD511">
            <v>1847987.0164999999</v>
          </cell>
          <cell r="AF511">
            <v>4.05</v>
          </cell>
          <cell r="AH511">
            <v>378219</v>
          </cell>
          <cell r="AJ511">
            <v>-12399.68</v>
          </cell>
          <cell r="AL511">
            <v>-5</v>
          </cell>
          <cell r="AN511">
            <v>-619.98400000000004</v>
          </cell>
          <cell r="AP511">
            <v>2213186.3524999996</v>
          </cell>
        </row>
        <row r="512">
          <cell r="A512" t="str">
            <v xml:space="preserve">345.00 0607         </v>
          </cell>
          <cell r="B512">
            <v>607</v>
          </cell>
          <cell r="C512" t="str">
            <v>ProdTrans</v>
          </cell>
          <cell r="D512" t="str">
            <v xml:space="preserve">345.00 0607         </v>
          </cell>
          <cell r="E512">
            <v>345</v>
          </cell>
          <cell r="F512" t="str">
            <v>Accessory Electric Equipment</v>
          </cell>
          <cell r="H512">
            <v>19708441.550000001</v>
          </cell>
          <cell r="J512">
            <v>-9074.5</v>
          </cell>
          <cell r="L512">
            <v>19699367.050000001</v>
          </cell>
          <cell r="N512">
            <v>-10283.15</v>
          </cell>
          <cell r="P512">
            <v>19689083.900000002</v>
          </cell>
          <cell r="R512">
            <v>3127550</v>
          </cell>
          <cell r="T512">
            <v>4.05</v>
          </cell>
          <cell r="V512">
            <v>798008</v>
          </cell>
          <cell r="X512">
            <v>-9074.5</v>
          </cell>
          <cell r="Z512">
            <v>-2</v>
          </cell>
          <cell r="AB512">
            <v>-181.49</v>
          </cell>
          <cell r="AD512">
            <v>3916302.01</v>
          </cell>
          <cell r="AF512">
            <v>4.05</v>
          </cell>
          <cell r="AH512">
            <v>797616</v>
          </cell>
          <cell r="AJ512">
            <v>-10283.15</v>
          </cell>
          <cell r="AL512">
            <v>-2</v>
          </cell>
          <cell r="AN512">
            <v>-205.66299999999998</v>
          </cell>
          <cell r="AP512">
            <v>4703429.1969999997</v>
          </cell>
        </row>
        <row r="513">
          <cell r="A513" t="str">
            <v xml:space="preserve">346.00 0607         </v>
          </cell>
          <cell r="B513">
            <v>607</v>
          </cell>
          <cell r="C513" t="str">
            <v>ProdTrans</v>
          </cell>
          <cell r="D513" t="str">
            <v xml:space="preserve">346.00 0607         </v>
          </cell>
          <cell r="E513">
            <v>346</v>
          </cell>
          <cell r="F513" t="str">
            <v>Miscellaneous Power Plant Equipment</v>
          </cell>
          <cell r="H513">
            <v>337118.68</v>
          </cell>
          <cell r="J513">
            <v>-152.88999999999999</v>
          </cell>
          <cell r="L513">
            <v>336965.79</v>
          </cell>
          <cell r="N513">
            <v>-173.05</v>
          </cell>
          <cell r="P513">
            <v>336792.74</v>
          </cell>
          <cell r="R513">
            <v>52243</v>
          </cell>
          <cell r="T513">
            <v>4.05</v>
          </cell>
          <cell r="V513">
            <v>13650</v>
          </cell>
          <cell r="X513">
            <v>-152.88999999999999</v>
          </cell>
          <cell r="Z513">
            <v>0</v>
          </cell>
          <cell r="AB513">
            <v>0</v>
          </cell>
          <cell r="AD513">
            <v>65740.11</v>
          </cell>
          <cell r="AF513">
            <v>4.05</v>
          </cell>
          <cell r="AH513">
            <v>13644</v>
          </cell>
          <cell r="AJ513">
            <v>-173.05</v>
          </cell>
          <cell r="AL513">
            <v>0</v>
          </cell>
          <cell r="AN513">
            <v>0</v>
          </cell>
          <cell r="AP513">
            <v>79211.06</v>
          </cell>
        </row>
        <row r="514">
          <cell r="A514">
            <v>0</v>
          </cell>
          <cell r="F514" t="str">
            <v>TOTAL MARENGO - WIND</v>
          </cell>
          <cell r="H514">
            <v>365338939.31</v>
          </cell>
          <cell r="J514">
            <v>-466839.74</v>
          </cell>
          <cell r="L514">
            <v>364872099.56999999</v>
          </cell>
          <cell r="N514">
            <v>-497729.33000000007</v>
          </cell>
          <cell r="P514">
            <v>364374370.23999989</v>
          </cell>
          <cell r="R514">
            <v>58250693</v>
          </cell>
          <cell r="V514">
            <v>14786773</v>
          </cell>
          <cell r="X514">
            <v>-466839.74</v>
          </cell>
          <cell r="AB514">
            <v>-23062.107500000002</v>
          </cell>
          <cell r="AD514">
            <v>72547564.152500004</v>
          </cell>
          <cell r="AH514">
            <v>14767241</v>
          </cell>
          <cell r="AJ514">
            <v>-497729.33000000007</v>
          </cell>
          <cell r="AN514">
            <v>-24569.319500000001</v>
          </cell>
          <cell r="AP514">
            <v>86792506.503000021</v>
          </cell>
        </row>
        <row r="515">
          <cell r="A515">
            <v>0</v>
          </cell>
        </row>
        <row r="516">
          <cell r="A516">
            <v>0</v>
          </cell>
          <cell r="F516" t="str">
            <v>SEVEN MILE HILL - WIND</v>
          </cell>
        </row>
        <row r="517">
          <cell r="A517" t="str">
            <v xml:space="preserve">341.00 0608         </v>
          </cell>
          <cell r="B517">
            <v>608</v>
          </cell>
          <cell r="C517" t="str">
            <v>ProdTrans</v>
          </cell>
          <cell r="D517" t="str">
            <v xml:space="preserve">341.00 0608         </v>
          </cell>
          <cell r="E517">
            <v>341</v>
          </cell>
          <cell r="F517" t="str">
            <v>Structures and Improvements</v>
          </cell>
          <cell r="H517">
            <v>5976710.8899999997</v>
          </cell>
          <cell r="J517">
            <v>-23936.95</v>
          </cell>
          <cell r="L517">
            <v>5952773.9399999995</v>
          </cell>
          <cell r="N517">
            <v>-24348.12</v>
          </cell>
          <cell r="P517">
            <v>5928425.8199999994</v>
          </cell>
          <cell r="R517">
            <v>740042</v>
          </cell>
          <cell r="T517">
            <v>4.05</v>
          </cell>
          <cell r="V517">
            <v>241572</v>
          </cell>
          <cell r="X517">
            <v>-23936.95</v>
          </cell>
          <cell r="Z517">
            <v>-5</v>
          </cell>
          <cell r="AB517">
            <v>-1196.8475000000001</v>
          </cell>
          <cell r="AD517">
            <v>956480.20250000001</v>
          </cell>
          <cell r="AF517">
            <v>4.05</v>
          </cell>
          <cell r="AH517">
            <v>240594</v>
          </cell>
          <cell r="AJ517">
            <v>-24348.12</v>
          </cell>
          <cell r="AL517">
            <v>-5</v>
          </cell>
          <cell r="AN517">
            <v>-1217.4059999999999</v>
          </cell>
          <cell r="AP517">
            <v>1171508.6765000001</v>
          </cell>
        </row>
        <row r="518">
          <cell r="A518" t="str">
            <v xml:space="preserve">343.00 0608         </v>
          </cell>
          <cell r="B518">
            <v>608</v>
          </cell>
          <cell r="C518" t="str">
            <v>ProdTrans</v>
          </cell>
          <cell r="D518" t="str">
            <v xml:space="preserve">343.00 0608         </v>
          </cell>
          <cell r="E518">
            <v>343</v>
          </cell>
          <cell r="F518" t="str">
            <v>Prime Movers</v>
          </cell>
          <cell r="H518">
            <v>214736151.83000001</v>
          </cell>
          <cell r="J518">
            <v>-255123.81</v>
          </cell>
          <cell r="L518">
            <v>214481028.02000001</v>
          </cell>
          <cell r="N518">
            <v>-272209.52</v>
          </cell>
          <cell r="P518">
            <v>214208818.5</v>
          </cell>
          <cell r="R518">
            <v>28544136</v>
          </cell>
          <cell r="T518">
            <v>4.05</v>
          </cell>
          <cell r="V518">
            <v>8691648</v>
          </cell>
          <cell r="X518">
            <v>-255123.81</v>
          </cell>
          <cell r="Z518">
            <v>-5</v>
          </cell>
          <cell r="AB518">
            <v>-12756.190500000001</v>
          </cell>
          <cell r="AD518">
            <v>36967903.999499999</v>
          </cell>
          <cell r="AF518">
            <v>4.05</v>
          </cell>
          <cell r="AH518">
            <v>8680969</v>
          </cell>
          <cell r="AJ518">
            <v>-272209.52</v>
          </cell>
          <cell r="AL518">
            <v>-5</v>
          </cell>
          <cell r="AN518">
            <v>-13610.476000000001</v>
          </cell>
          <cell r="AP518">
            <v>45363053.003499992</v>
          </cell>
        </row>
        <row r="519">
          <cell r="A519" t="str">
            <v xml:space="preserve">344.00 0608         </v>
          </cell>
          <cell r="B519">
            <v>608</v>
          </cell>
          <cell r="C519" t="str">
            <v>ProdTrans</v>
          </cell>
          <cell r="D519" t="str">
            <v xml:space="preserve">344.00 0608         </v>
          </cell>
          <cell r="E519">
            <v>344</v>
          </cell>
          <cell r="F519" t="str">
            <v>Generators</v>
          </cell>
          <cell r="H519">
            <v>6597543.9699999997</v>
          </cell>
          <cell r="J519">
            <v>-7843.39</v>
          </cell>
          <cell r="L519">
            <v>6589700.5800000001</v>
          </cell>
          <cell r="N519">
            <v>-8368.58</v>
          </cell>
          <cell r="P519">
            <v>6581332</v>
          </cell>
          <cell r="R519">
            <v>879420</v>
          </cell>
          <cell r="T519">
            <v>4.05</v>
          </cell>
          <cell r="V519">
            <v>267042</v>
          </cell>
          <cell r="X519">
            <v>-7843.39</v>
          </cell>
          <cell r="Z519">
            <v>-5</v>
          </cell>
          <cell r="AB519">
            <v>-392.16950000000003</v>
          </cell>
          <cell r="AD519">
            <v>1138226.4405</v>
          </cell>
          <cell r="AF519">
            <v>4.05</v>
          </cell>
          <cell r="AH519">
            <v>266713</v>
          </cell>
          <cell r="AJ519">
            <v>-8368.58</v>
          </cell>
          <cell r="AL519">
            <v>-5</v>
          </cell>
          <cell r="AN519">
            <v>-418.42900000000003</v>
          </cell>
          <cell r="AP519">
            <v>1396152.4314999999</v>
          </cell>
        </row>
        <row r="520">
          <cell r="A520" t="str">
            <v xml:space="preserve">345.00 0608         </v>
          </cell>
          <cell r="B520">
            <v>608</v>
          </cell>
          <cell r="C520" t="str">
            <v>ProdTrans</v>
          </cell>
          <cell r="D520" t="str">
            <v xml:space="preserve">345.00 0608         </v>
          </cell>
          <cell r="E520">
            <v>345</v>
          </cell>
          <cell r="F520" t="str">
            <v>Accessory Electric Equipment</v>
          </cell>
          <cell r="H520">
            <v>13215081.41</v>
          </cell>
          <cell r="J520">
            <v>-5586.49</v>
          </cell>
          <cell r="L520">
            <v>13209494.92</v>
          </cell>
          <cell r="N520">
            <v>-6312.27</v>
          </cell>
          <cell r="P520">
            <v>13203182.65</v>
          </cell>
          <cell r="R520">
            <v>1734141</v>
          </cell>
          <cell r="T520">
            <v>4.05</v>
          </cell>
          <cell r="V520">
            <v>535098</v>
          </cell>
          <cell r="X520">
            <v>-5586.49</v>
          </cell>
          <cell r="Z520">
            <v>-2</v>
          </cell>
          <cell r="AB520">
            <v>-111.7298</v>
          </cell>
          <cell r="AD520">
            <v>2263540.7801999999</v>
          </cell>
          <cell r="AF520">
            <v>4.05</v>
          </cell>
          <cell r="AH520">
            <v>534857</v>
          </cell>
          <cell r="AJ520">
            <v>-6312.27</v>
          </cell>
          <cell r="AL520">
            <v>-2</v>
          </cell>
          <cell r="AN520">
            <v>-126.2454</v>
          </cell>
          <cell r="AP520">
            <v>2791959.2648</v>
          </cell>
        </row>
        <row r="521">
          <cell r="A521" t="str">
            <v xml:space="preserve">346.00 0608         </v>
          </cell>
          <cell r="B521">
            <v>608</v>
          </cell>
          <cell r="C521" t="str">
            <v>ProdTrans</v>
          </cell>
          <cell r="D521" t="str">
            <v xml:space="preserve">346.00 0608         </v>
          </cell>
          <cell r="E521">
            <v>346</v>
          </cell>
          <cell r="F521" t="str">
            <v>Miscellaneous Power Plant Equipment</v>
          </cell>
          <cell r="H521">
            <v>515769.57</v>
          </cell>
          <cell r="J521">
            <v>-216.45</v>
          </cell>
          <cell r="L521">
            <v>515553.12</v>
          </cell>
          <cell r="N521">
            <v>-244.55999999999997</v>
          </cell>
          <cell r="P521">
            <v>515308.56</v>
          </cell>
          <cell r="R521">
            <v>65645</v>
          </cell>
          <cell r="T521">
            <v>4.05</v>
          </cell>
          <cell r="V521">
            <v>20884</v>
          </cell>
          <cell r="X521">
            <v>-216.45</v>
          </cell>
          <cell r="Z521">
            <v>0</v>
          </cell>
          <cell r="AB521">
            <v>0</v>
          </cell>
          <cell r="AD521">
            <v>86312.55</v>
          </cell>
          <cell r="AF521">
            <v>4.05</v>
          </cell>
          <cell r="AH521">
            <v>20875</v>
          </cell>
          <cell r="AJ521">
            <v>-244.55999999999997</v>
          </cell>
          <cell r="AL521">
            <v>0</v>
          </cell>
          <cell r="AN521">
            <v>0</v>
          </cell>
          <cell r="AP521">
            <v>106942.99</v>
          </cell>
        </row>
        <row r="522">
          <cell r="A522">
            <v>0</v>
          </cell>
          <cell r="F522" t="str">
            <v>TOTAL SEVEN MILE HILL - WIND</v>
          </cell>
          <cell r="H522">
            <v>241041257.66999999</v>
          </cell>
          <cell r="J522">
            <v>-292707.09000000003</v>
          </cell>
          <cell r="L522">
            <v>240748550.58000001</v>
          </cell>
          <cell r="N522">
            <v>-311483.05000000005</v>
          </cell>
          <cell r="P522">
            <v>240437067.53</v>
          </cell>
          <cell r="R522">
            <v>31963384</v>
          </cell>
          <cell r="V522">
            <v>9756244</v>
          </cell>
          <cell r="X522">
            <v>-292707.09000000003</v>
          </cell>
          <cell r="AB522">
            <v>-14456.9373</v>
          </cell>
          <cell r="AD522">
            <v>41412463.972699992</v>
          </cell>
          <cell r="AH522">
            <v>9744008</v>
          </cell>
          <cell r="AJ522">
            <v>-311483.05000000005</v>
          </cell>
          <cell r="AN522">
            <v>-15372.556400000001</v>
          </cell>
          <cell r="AP522">
            <v>50829616.366299994</v>
          </cell>
        </row>
        <row r="523">
          <cell r="A523">
            <v>0</v>
          </cell>
        </row>
        <row r="524">
          <cell r="A524">
            <v>0</v>
          </cell>
          <cell r="F524" t="str">
            <v>SOLAR GENERATING</v>
          </cell>
        </row>
        <row r="525">
          <cell r="A525" t="str">
            <v xml:space="preserve">344.00 0701         </v>
          </cell>
          <cell r="B525">
            <v>701</v>
          </cell>
          <cell r="C525" t="str">
            <v>ProdTrans</v>
          </cell>
          <cell r="D525" t="str">
            <v xml:space="preserve">344.00 0701         </v>
          </cell>
          <cell r="E525">
            <v>344</v>
          </cell>
          <cell r="F525" t="str">
            <v>Generators - Atlantic City</v>
          </cell>
          <cell r="H525">
            <v>5545.93</v>
          </cell>
          <cell r="J525">
            <v>0</v>
          </cell>
          <cell r="L525">
            <v>5545.93</v>
          </cell>
          <cell r="N525">
            <v>0</v>
          </cell>
          <cell r="P525">
            <v>5545.93</v>
          </cell>
          <cell r="R525">
            <v>1616</v>
          </cell>
          <cell r="T525">
            <v>6.67</v>
          </cell>
          <cell r="V525">
            <v>370</v>
          </cell>
          <cell r="X525">
            <v>0</v>
          </cell>
          <cell r="Z525">
            <v>-5</v>
          </cell>
          <cell r="AB525">
            <v>0</v>
          </cell>
          <cell r="AD525">
            <v>1986</v>
          </cell>
          <cell r="AF525">
            <v>6.67</v>
          </cell>
          <cell r="AH525">
            <v>370</v>
          </cell>
          <cell r="AJ525">
            <v>0</v>
          </cell>
          <cell r="AL525">
            <v>-5</v>
          </cell>
          <cell r="AN525">
            <v>0</v>
          </cell>
          <cell r="AP525">
            <v>2356</v>
          </cell>
        </row>
        <row r="526">
          <cell r="A526" t="str">
            <v xml:space="preserve">344.00 0702         </v>
          </cell>
          <cell r="B526">
            <v>702</v>
          </cell>
          <cell r="C526" t="str">
            <v>ProdTrans</v>
          </cell>
          <cell r="D526" t="str">
            <v xml:space="preserve">344.00 0702         </v>
          </cell>
          <cell r="E526">
            <v>344</v>
          </cell>
          <cell r="F526" t="str">
            <v>Generators - Canyon Lands</v>
          </cell>
          <cell r="H526">
            <v>36389.01</v>
          </cell>
          <cell r="J526">
            <v>0</v>
          </cell>
          <cell r="L526">
            <v>36389.01</v>
          </cell>
          <cell r="N526">
            <v>0</v>
          </cell>
          <cell r="P526">
            <v>36389.01</v>
          </cell>
          <cell r="R526">
            <v>43953</v>
          </cell>
          <cell r="T526">
            <v>8.8360035541876218</v>
          </cell>
          <cell r="V526">
            <v>3215</v>
          </cell>
          <cell r="X526">
            <v>0</v>
          </cell>
          <cell r="Z526">
            <v>-5</v>
          </cell>
          <cell r="AB526">
            <v>0</v>
          </cell>
          <cell r="AD526">
            <v>47168</v>
          </cell>
          <cell r="AF526">
            <v>8.8360035541876218</v>
          </cell>
          <cell r="AH526">
            <v>3215</v>
          </cell>
          <cell r="AJ526">
            <v>0</v>
          </cell>
          <cell r="AL526">
            <v>-5</v>
          </cell>
          <cell r="AN526">
            <v>0</v>
          </cell>
          <cell r="AP526">
            <v>50383</v>
          </cell>
        </row>
        <row r="527">
          <cell r="A527" t="str">
            <v xml:space="preserve">344.00 0703         </v>
          </cell>
          <cell r="B527">
            <v>703</v>
          </cell>
          <cell r="C527" t="str">
            <v>ProdTrans</v>
          </cell>
          <cell r="D527" t="str">
            <v xml:space="preserve">344.00 0703         </v>
          </cell>
          <cell r="E527">
            <v>344</v>
          </cell>
          <cell r="F527" t="str">
            <v>Generators - Green River</v>
          </cell>
          <cell r="H527">
            <v>55086.78</v>
          </cell>
          <cell r="J527">
            <v>0</v>
          </cell>
          <cell r="L527">
            <v>55086.78</v>
          </cell>
          <cell r="N527">
            <v>0</v>
          </cell>
          <cell r="P527">
            <v>55086.78</v>
          </cell>
          <cell r="R527">
            <v>66516</v>
          </cell>
          <cell r="T527">
            <v>8.98</v>
          </cell>
          <cell r="V527">
            <v>4947</v>
          </cell>
          <cell r="X527">
            <v>0</v>
          </cell>
          <cell r="Z527">
            <v>-5</v>
          </cell>
          <cell r="AB527">
            <v>0</v>
          </cell>
          <cell r="AD527">
            <v>71463</v>
          </cell>
          <cell r="AF527">
            <v>8.98</v>
          </cell>
          <cell r="AH527">
            <v>4947</v>
          </cell>
          <cell r="AJ527">
            <v>0</v>
          </cell>
          <cell r="AL527">
            <v>-5</v>
          </cell>
          <cell r="AN527">
            <v>0</v>
          </cell>
          <cell r="AP527">
            <v>76410</v>
          </cell>
        </row>
        <row r="528">
          <cell r="A528" t="str">
            <v xml:space="preserve">344.00 0704         </v>
          </cell>
          <cell r="B528">
            <v>704</v>
          </cell>
          <cell r="C528" t="str">
            <v>ProdTrans</v>
          </cell>
          <cell r="D528" t="str">
            <v xml:space="preserve">344.00 0704         </v>
          </cell>
          <cell r="E528">
            <v>344</v>
          </cell>
          <cell r="F528" t="str">
            <v>Generators - Oregon High Desert</v>
          </cell>
          <cell r="H528">
            <v>56321.97</v>
          </cell>
          <cell r="J528">
            <v>-312.10000000000002</v>
          </cell>
          <cell r="L528">
            <v>56009.87</v>
          </cell>
          <cell r="N528">
            <v>-329.38</v>
          </cell>
          <cell r="P528">
            <v>55680.490000000005</v>
          </cell>
          <cell r="R528">
            <v>60789</v>
          </cell>
          <cell r="T528">
            <v>5.732662192393736</v>
          </cell>
          <cell r="V528">
            <v>3220</v>
          </cell>
          <cell r="X528">
            <v>-312.10000000000002</v>
          </cell>
          <cell r="Z528">
            <v>-5</v>
          </cell>
          <cell r="AB528">
            <v>-15.605</v>
          </cell>
          <cell r="AD528">
            <v>63681.294999999998</v>
          </cell>
          <cell r="AF528">
            <v>5.732662192393736</v>
          </cell>
          <cell r="AH528">
            <v>3201</v>
          </cell>
          <cell r="AJ528">
            <v>-329.38</v>
          </cell>
          <cell r="AL528">
            <v>-5</v>
          </cell>
          <cell r="AN528">
            <v>-16.469000000000001</v>
          </cell>
          <cell r="AP528">
            <v>66536.445999999996</v>
          </cell>
        </row>
        <row r="529">
          <cell r="A529">
            <v>0</v>
          </cell>
          <cell r="F529" t="str">
            <v>TOTAL SOLAR GENERATING</v>
          </cell>
          <cell r="H529">
            <v>153343.69</v>
          </cell>
          <cell r="J529">
            <v>-312.10000000000002</v>
          </cell>
          <cell r="L529">
            <v>153031.59</v>
          </cell>
          <cell r="N529">
            <v>-329.38</v>
          </cell>
          <cell r="P529">
            <v>152702.21000000002</v>
          </cell>
          <cell r="R529">
            <v>172874</v>
          </cell>
          <cell r="V529">
            <v>11752</v>
          </cell>
          <cell r="X529">
            <v>-312.10000000000002</v>
          </cell>
          <cell r="AB529">
            <v>-15.605</v>
          </cell>
          <cell r="AD529">
            <v>184298.29499999998</v>
          </cell>
          <cell r="AH529">
            <v>11733</v>
          </cell>
          <cell r="AJ529">
            <v>-329.38</v>
          </cell>
          <cell r="AN529">
            <v>-16.469000000000001</v>
          </cell>
          <cell r="AP529">
            <v>195685.446</v>
          </cell>
        </row>
        <row r="530">
          <cell r="A530">
            <v>0</v>
          </cell>
        </row>
        <row r="531">
          <cell r="A531">
            <v>0</v>
          </cell>
          <cell r="F531" t="str">
            <v>MOBILE GENERATORS</v>
          </cell>
        </row>
        <row r="532">
          <cell r="A532" t="str">
            <v xml:space="preserve">344.00 0801         </v>
          </cell>
          <cell r="B532">
            <v>801</v>
          </cell>
          <cell r="C532" t="str">
            <v>ProdTrans</v>
          </cell>
          <cell r="D532" t="str">
            <v xml:space="preserve">344.00 0801         </v>
          </cell>
          <cell r="E532">
            <v>344</v>
          </cell>
          <cell r="F532" t="str">
            <v>East Side Mobile Generator</v>
          </cell>
          <cell r="H532">
            <v>839680.12</v>
          </cell>
          <cell r="J532">
            <v>-2505.7600000000002</v>
          </cell>
          <cell r="L532">
            <v>837174.36</v>
          </cell>
          <cell r="N532">
            <v>-2664.43</v>
          </cell>
          <cell r="P532">
            <v>834509.92999999993</v>
          </cell>
          <cell r="R532">
            <v>230290</v>
          </cell>
          <cell r="T532">
            <v>5</v>
          </cell>
          <cell r="V532">
            <v>41921</v>
          </cell>
          <cell r="X532">
            <v>-2505.7600000000002</v>
          </cell>
          <cell r="Z532">
            <v>-5</v>
          </cell>
          <cell r="AB532">
            <v>-125.28800000000001</v>
          </cell>
          <cell r="AD532">
            <v>269579.95199999999</v>
          </cell>
          <cell r="AF532">
            <v>5</v>
          </cell>
          <cell r="AH532">
            <v>41792</v>
          </cell>
          <cell r="AJ532">
            <v>-2664.43</v>
          </cell>
          <cell r="AL532">
            <v>-5</v>
          </cell>
          <cell r="AN532">
            <v>-133.22149999999999</v>
          </cell>
          <cell r="AP532">
            <v>308574.30050000001</v>
          </cell>
        </row>
        <row r="533">
          <cell r="A533" t="str">
            <v xml:space="preserve">344.00 0802         </v>
          </cell>
          <cell r="B533">
            <v>802</v>
          </cell>
          <cell r="C533" t="str">
            <v>ProdTrans</v>
          </cell>
          <cell r="D533" t="str">
            <v xml:space="preserve">344.00 0802         </v>
          </cell>
          <cell r="E533">
            <v>344</v>
          </cell>
          <cell r="F533" t="str">
            <v>West Side Mobile Generator</v>
          </cell>
          <cell r="H533">
            <v>849226.01</v>
          </cell>
          <cell r="J533">
            <v>-1945.18</v>
          </cell>
          <cell r="L533">
            <v>847280.83</v>
          </cell>
          <cell r="N533">
            <v>-2075.69</v>
          </cell>
          <cell r="P533">
            <v>845205.14</v>
          </cell>
          <cell r="R533">
            <v>108199</v>
          </cell>
          <cell r="T533">
            <v>5</v>
          </cell>
          <cell r="V533">
            <v>42413</v>
          </cell>
          <cell r="X533">
            <v>-1945.18</v>
          </cell>
          <cell r="Z533">
            <v>-5</v>
          </cell>
          <cell r="AB533">
            <v>-97.259</v>
          </cell>
          <cell r="AD533">
            <v>148569.56100000002</v>
          </cell>
          <cell r="AF533">
            <v>5</v>
          </cell>
          <cell r="AH533">
            <v>42312</v>
          </cell>
          <cell r="AJ533">
            <v>-2075.69</v>
          </cell>
          <cell r="AL533">
            <v>-5</v>
          </cell>
          <cell r="AN533">
            <v>-103.78450000000001</v>
          </cell>
          <cell r="AP533">
            <v>188702.0865</v>
          </cell>
        </row>
        <row r="534">
          <cell r="A534">
            <v>0</v>
          </cell>
          <cell r="F534" t="str">
            <v>TOTAL MOBILE GENERATORS</v>
          </cell>
          <cell r="H534">
            <v>1688906.13</v>
          </cell>
          <cell r="J534">
            <v>-4450.9400000000005</v>
          </cell>
          <cell r="L534">
            <v>1684455.19</v>
          </cell>
          <cell r="N534">
            <v>-4740.12</v>
          </cell>
          <cell r="P534">
            <v>1679715.0699999998</v>
          </cell>
          <cell r="R534">
            <v>338489</v>
          </cell>
          <cell r="V534">
            <v>84334</v>
          </cell>
          <cell r="X534">
            <v>-4450.9400000000005</v>
          </cell>
          <cell r="AB534">
            <v>-222.54700000000003</v>
          </cell>
          <cell r="AD534">
            <v>418149.51300000004</v>
          </cell>
          <cell r="AH534">
            <v>84104</v>
          </cell>
          <cell r="AJ534">
            <v>-4740.12</v>
          </cell>
          <cell r="AN534">
            <v>-237.006</v>
          </cell>
          <cell r="AP534">
            <v>497276.38699999999</v>
          </cell>
        </row>
        <row r="535">
          <cell r="A535">
            <v>0</v>
          </cell>
        </row>
        <row r="536">
          <cell r="A536">
            <v>0</v>
          </cell>
          <cell r="F536" t="str">
            <v>TOTAL DEPRECIABLE OTHER PRODUCTION</v>
          </cell>
          <cell r="H536">
            <v>3285910905.0399995</v>
          </cell>
          <cell r="J536">
            <v>-11436451.759999996</v>
          </cell>
          <cell r="L536">
            <v>3274474453.2799993</v>
          </cell>
          <cell r="N536">
            <v>-10110602.920000004</v>
          </cell>
          <cell r="P536">
            <v>3264363850.3600011</v>
          </cell>
          <cell r="R536">
            <v>483323223</v>
          </cell>
          <cell r="V536">
            <v>114975012</v>
          </cell>
          <cell r="X536">
            <v>-11436451.759999996</v>
          </cell>
          <cell r="AB536">
            <v>-479689.27070000011</v>
          </cell>
          <cell r="AD536">
            <v>586382093.96929991</v>
          </cell>
          <cell r="AH536">
            <v>114584206</v>
          </cell>
          <cell r="AJ536">
            <v>-10110602.920000004</v>
          </cell>
          <cell r="AN536">
            <v>-499423.09419999999</v>
          </cell>
          <cell r="AP536">
            <v>690356273.9550997</v>
          </cell>
        </row>
        <row r="537">
          <cell r="A537">
            <v>0</v>
          </cell>
        </row>
        <row r="538">
          <cell r="A538" t="str">
            <v xml:space="preserve">340.30 0404         </v>
          </cell>
          <cell r="B538">
            <v>404</v>
          </cell>
          <cell r="C538" t="str">
            <v>ProdTrans</v>
          </cell>
          <cell r="D538" t="str">
            <v xml:space="preserve">340.30 0404         </v>
          </cell>
          <cell r="E538">
            <v>340.3</v>
          </cell>
          <cell r="F538" t="str">
            <v>Water Rights - Lakeside</v>
          </cell>
          <cell r="H538">
            <v>14529040</v>
          </cell>
          <cell r="J538">
            <v>0</v>
          </cell>
          <cell r="L538">
            <v>14529040</v>
          </cell>
          <cell r="N538">
            <v>0</v>
          </cell>
          <cell r="P538">
            <v>14529040</v>
          </cell>
          <cell r="R538">
            <v>0</v>
          </cell>
          <cell r="T538">
            <v>0</v>
          </cell>
          <cell r="V538">
            <v>0</v>
          </cell>
          <cell r="X538">
            <v>0</v>
          </cell>
          <cell r="AB538">
            <v>14529040</v>
          </cell>
          <cell r="AD538">
            <v>0</v>
          </cell>
          <cell r="AF538">
            <v>0</v>
          </cell>
          <cell r="AH538">
            <v>0</v>
          </cell>
          <cell r="AJ538">
            <v>0</v>
          </cell>
          <cell r="AN538">
            <v>14529040</v>
          </cell>
          <cell r="AP538">
            <v>0</v>
          </cell>
        </row>
        <row r="539">
          <cell r="A539" t="str">
            <v xml:space="preserve">340.30 0402         </v>
          </cell>
          <cell r="B539">
            <v>402</v>
          </cell>
          <cell r="C539" t="str">
            <v>ProdTrans</v>
          </cell>
          <cell r="D539" t="str">
            <v xml:space="preserve">340.30 0402         </v>
          </cell>
          <cell r="E539">
            <v>340.3</v>
          </cell>
          <cell r="F539" t="str">
            <v>Water Rights - Currant Creek</v>
          </cell>
          <cell r="H539">
            <v>2891146.49</v>
          </cell>
          <cell r="J539">
            <v>0</v>
          </cell>
          <cell r="L539">
            <v>2891146.49</v>
          </cell>
          <cell r="N539">
            <v>0</v>
          </cell>
          <cell r="P539">
            <v>2891146.49</v>
          </cell>
          <cell r="R539">
            <v>351</v>
          </cell>
          <cell r="T539">
            <v>0</v>
          </cell>
          <cell r="V539">
            <v>0</v>
          </cell>
          <cell r="X539">
            <v>0</v>
          </cell>
          <cell r="AB539">
            <v>2891146.49</v>
          </cell>
          <cell r="AD539">
            <v>351</v>
          </cell>
          <cell r="AF539">
            <v>0</v>
          </cell>
          <cell r="AH539">
            <v>0</v>
          </cell>
          <cell r="AJ539">
            <v>0</v>
          </cell>
          <cell r="AN539">
            <v>2891146.49</v>
          </cell>
          <cell r="AP539">
            <v>351</v>
          </cell>
        </row>
        <row r="540">
          <cell r="A540">
            <v>0</v>
          </cell>
        </row>
        <row r="541">
          <cell r="A541">
            <v>0</v>
          </cell>
          <cell r="F541" t="str">
            <v>TOTAL OTHER PRODUCTION</v>
          </cell>
          <cell r="H541">
            <v>3303331091.5299993</v>
          </cell>
          <cell r="J541">
            <v>-11436451.759999996</v>
          </cell>
          <cell r="L541">
            <v>3291894639.769999</v>
          </cell>
          <cell r="N541">
            <v>-10110602.920000004</v>
          </cell>
          <cell r="P541">
            <v>3281784036.8500009</v>
          </cell>
          <cell r="R541">
            <v>483323574</v>
          </cell>
          <cell r="V541">
            <v>114975012</v>
          </cell>
          <cell r="X541">
            <v>-11436451.759999996</v>
          </cell>
          <cell r="AB541">
            <v>16940497.219300002</v>
          </cell>
          <cell r="AD541">
            <v>586382444.96929991</v>
          </cell>
          <cell r="AH541">
            <v>114584206</v>
          </cell>
          <cell r="AJ541">
            <v>-10110602.920000004</v>
          </cell>
          <cell r="AN541">
            <v>16920763.395800002</v>
          </cell>
          <cell r="AP541">
            <v>690356624.9550997</v>
          </cell>
        </row>
        <row r="542">
          <cell r="A542">
            <v>0</v>
          </cell>
        </row>
        <row r="543">
          <cell r="A543">
            <v>0</v>
          </cell>
          <cell r="E543" t="str">
            <v>TOTAL PRODUCTION PLANT</v>
          </cell>
          <cell r="H543">
            <v>10312126208.320002</v>
          </cell>
          <cell r="J543">
            <v>-56353255.209999971</v>
          </cell>
          <cell r="L543">
            <v>10255772953.109997</v>
          </cell>
          <cell r="N543">
            <v>-54496766.369999975</v>
          </cell>
          <cell r="P543">
            <v>10201276186.739998</v>
          </cell>
          <cell r="R543">
            <v>3172068312</v>
          </cell>
          <cell r="V543">
            <v>271062350</v>
          </cell>
          <cell r="X543">
            <v>-56353255.209999971</v>
          </cell>
          <cell r="AB543">
            <v>11251175.291299999</v>
          </cell>
          <cell r="AD543">
            <v>3380608395.5913</v>
          </cell>
          <cell r="AH543">
            <v>269644535</v>
          </cell>
          <cell r="AJ543">
            <v>-54496766.369999975</v>
          </cell>
          <cell r="AN543">
            <v>11044514.610300001</v>
          </cell>
          <cell r="AP543">
            <v>3589380492.3416038</v>
          </cell>
        </row>
        <row r="544">
          <cell r="A544">
            <v>0</v>
          </cell>
        </row>
        <row r="545">
          <cell r="A545">
            <v>0</v>
          </cell>
        </row>
        <row r="546">
          <cell r="A546">
            <v>0</v>
          </cell>
          <cell r="E546" t="str">
            <v>TRANSMISSION PLANT</v>
          </cell>
        </row>
        <row r="547">
          <cell r="A547">
            <v>350.2</v>
          </cell>
          <cell r="B547" t="str">
            <v>00</v>
          </cell>
          <cell r="C547" t="str">
            <v>ProdTrans</v>
          </cell>
          <cell r="D547">
            <v>350.2</v>
          </cell>
          <cell r="E547">
            <v>350.2</v>
          </cell>
          <cell r="F547" t="str">
            <v>Rights-of-Way</v>
          </cell>
          <cell r="H547">
            <v>139234363.72999999</v>
          </cell>
          <cell r="J547">
            <v>-173320.22999999998</v>
          </cell>
          <cell r="L547">
            <v>139061043.5</v>
          </cell>
          <cell r="N547">
            <v>-180812.18000000002</v>
          </cell>
          <cell r="P547">
            <v>138880231.31999999</v>
          </cell>
          <cell r="R547">
            <v>28772614</v>
          </cell>
          <cell r="T547">
            <v>1.3546894092139792</v>
          </cell>
          <cell r="V547">
            <v>1885019</v>
          </cell>
          <cell r="X547">
            <v>-173320.22999999998</v>
          </cell>
          <cell r="Z547">
            <v>0</v>
          </cell>
          <cell r="AB547">
            <v>0</v>
          </cell>
          <cell r="AD547">
            <v>30484312.77</v>
          </cell>
          <cell r="AF547">
            <v>1.3546894092139792</v>
          </cell>
          <cell r="AH547">
            <v>1882621</v>
          </cell>
          <cell r="AJ547">
            <v>-180812.18000000002</v>
          </cell>
          <cell r="AL547">
            <v>0</v>
          </cell>
          <cell r="AN547">
            <v>0</v>
          </cell>
          <cell r="AP547">
            <v>32186121.59</v>
          </cell>
        </row>
        <row r="548">
          <cell r="A548">
            <v>352</v>
          </cell>
          <cell r="B548" t="str">
            <v>00</v>
          </cell>
          <cell r="C548" t="str">
            <v>ProdTrans</v>
          </cell>
          <cell r="D548">
            <v>352</v>
          </cell>
          <cell r="E548">
            <v>352</v>
          </cell>
          <cell r="F548" t="str">
            <v>Structures and Improvements</v>
          </cell>
          <cell r="H548">
            <v>147332555.11000001</v>
          </cell>
          <cell r="J548">
            <v>-272316.68000000005</v>
          </cell>
          <cell r="L548">
            <v>147060238.43000001</v>
          </cell>
          <cell r="N548">
            <v>-282929.26</v>
          </cell>
          <cell r="P548">
            <v>146777309.17000002</v>
          </cell>
          <cell r="R548">
            <v>22566372</v>
          </cell>
          <cell r="T548">
            <v>1.3106583700719612</v>
          </cell>
          <cell r="V548">
            <v>1929242</v>
          </cell>
          <cell r="X548">
            <v>-272316.68000000005</v>
          </cell>
          <cell r="Z548">
            <v>-10</v>
          </cell>
          <cell r="AB548">
            <v>-27231.668000000009</v>
          </cell>
          <cell r="AD548">
            <v>24196065.651999999</v>
          </cell>
          <cell r="AF548">
            <v>1.3106583700719612</v>
          </cell>
          <cell r="AH548">
            <v>1925603</v>
          </cell>
          <cell r="AJ548">
            <v>-282929.26</v>
          </cell>
          <cell r="AL548">
            <v>-10</v>
          </cell>
          <cell r="AN548">
            <v>-28292.925999999999</v>
          </cell>
          <cell r="AP548">
            <v>25810446.465999998</v>
          </cell>
        </row>
        <row r="549">
          <cell r="A549">
            <v>353</v>
          </cell>
          <cell r="B549" t="str">
            <v>00</v>
          </cell>
          <cell r="C549" t="str">
            <v>ProdTrans</v>
          </cell>
          <cell r="D549">
            <v>353</v>
          </cell>
          <cell r="E549">
            <v>353</v>
          </cell>
          <cell r="F549" t="str">
            <v>Station Equipment</v>
          </cell>
          <cell r="H549">
            <v>1595552604.6900001</v>
          </cell>
          <cell r="J549">
            <v>-9779426.5600000005</v>
          </cell>
          <cell r="L549">
            <v>1585773178.1300001</v>
          </cell>
          <cell r="N549">
            <v>-10400691</v>
          </cell>
          <cell r="P549">
            <v>1575372487.1300001</v>
          </cell>
          <cell r="R549">
            <v>306917883</v>
          </cell>
          <cell r="T549">
            <v>1.7459665954029473</v>
          </cell>
          <cell r="V549">
            <v>27772443</v>
          </cell>
          <cell r="X549">
            <v>-9779426.5600000005</v>
          </cell>
          <cell r="Z549">
            <v>-5</v>
          </cell>
          <cell r="AB549">
            <v>-488971.32800000004</v>
          </cell>
          <cell r="AD549">
            <v>324421928.11199999</v>
          </cell>
          <cell r="AF549">
            <v>1.7459665954029473</v>
          </cell>
          <cell r="AH549">
            <v>27596274</v>
          </cell>
          <cell r="AJ549">
            <v>-10400691</v>
          </cell>
          <cell r="AL549">
            <v>-5</v>
          </cell>
          <cell r="AN549">
            <v>-520034.55</v>
          </cell>
          <cell r="AP549">
            <v>341097476.56199998</v>
          </cell>
        </row>
        <row r="550">
          <cell r="A550">
            <v>353.7</v>
          </cell>
          <cell r="B550" t="str">
            <v>00</v>
          </cell>
          <cell r="C550" t="str">
            <v>ProdTrans</v>
          </cell>
          <cell r="D550">
            <v>353.7</v>
          </cell>
          <cell r="E550">
            <v>353.7</v>
          </cell>
          <cell r="F550" t="str">
            <v>Supervisory Equipment</v>
          </cell>
          <cell r="H550">
            <v>17713612.149999999</v>
          </cell>
          <cell r="J550">
            <v>-1752572.9400000002</v>
          </cell>
          <cell r="L550">
            <v>15961039.209999999</v>
          </cell>
          <cell r="N550">
            <v>-1185301.3199999998</v>
          </cell>
          <cell r="P550">
            <v>14775737.889999999</v>
          </cell>
          <cell r="R550">
            <v>10027587</v>
          </cell>
          <cell r="T550">
            <v>3.7786737850929031</v>
          </cell>
          <cell r="V550">
            <v>636228</v>
          </cell>
          <cell r="X550">
            <v>-1752572.9400000002</v>
          </cell>
          <cell r="Z550">
            <v>0</v>
          </cell>
          <cell r="AB550">
            <v>0</v>
          </cell>
          <cell r="AD550">
            <v>8911242.0600000005</v>
          </cell>
          <cell r="AF550">
            <v>3.7786737850929031</v>
          </cell>
          <cell r="AH550">
            <v>580721</v>
          </cell>
          <cell r="AJ550">
            <v>-1185301.3199999998</v>
          </cell>
          <cell r="AL550">
            <v>0</v>
          </cell>
          <cell r="AN550">
            <v>0</v>
          </cell>
          <cell r="AP550">
            <v>8306661.7400000002</v>
          </cell>
        </row>
        <row r="551">
          <cell r="A551">
            <v>354</v>
          </cell>
          <cell r="B551" t="str">
            <v>00</v>
          </cell>
          <cell r="C551" t="str">
            <v>ProdTrans</v>
          </cell>
          <cell r="D551">
            <v>354</v>
          </cell>
          <cell r="E551">
            <v>354</v>
          </cell>
          <cell r="F551" t="str">
            <v>Towers and Fixtures</v>
          </cell>
          <cell r="H551">
            <v>984782938.79999995</v>
          </cell>
          <cell r="J551">
            <v>-927501.15000000026</v>
          </cell>
          <cell r="L551">
            <v>983855437.64999998</v>
          </cell>
          <cell r="N551">
            <v>-1031564.1899999996</v>
          </cell>
          <cell r="P551">
            <v>982823873.45999992</v>
          </cell>
          <cell r="R551">
            <v>224008268</v>
          </cell>
          <cell r="T551">
            <v>1.5613510276355289</v>
          </cell>
          <cell r="V551">
            <v>15368678</v>
          </cell>
          <cell r="X551">
            <v>-927501.15000000026</v>
          </cell>
          <cell r="Z551">
            <v>-10</v>
          </cell>
          <cell r="AB551">
            <v>-92750.11500000002</v>
          </cell>
          <cell r="AD551">
            <v>238356694.73499998</v>
          </cell>
          <cell r="AF551">
            <v>1.5613510276355289</v>
          </cell>
          <cell r="AH551">
            <v>15353384</v>
          </cell>
          <cell r="AJ551">
            <v>-1031564.1899999996</v>
          </cell>
          <cell r="AL551">
            <v>-10</v>
          </cell>
          <cell r="AN551">
            <v>-103156.41899999997</v>
          </cell>
          <cell r="AP551">
            <v>252575358.12599999</v>
          </cell>
        </row>
        <row r="552">
          <cell r="A552">
            <v>355</v>
          </cell>
          <cell r="B552" t="str">
            <v>00</v>
          </cell>
          <cell r="C552" t="str">
            <v>ProdTrans</v>
          </cell>
          <cell r="D552">
            <v>355</v>
          </cell>
          <cell r="E552">
            <v>355</v>
          </cell>
          <cell r="F552" t="str">
            <v>Poles and Fixtures</v>
          </cell>
          <cell r="H552">
            <v>646422318.11000001</v>
          </cell>
          <cell r="J552">
            <v>-3411209.4000000004</v>
          </cell>
          <cell r="L552">
            <v>643011108.71000004</v>
          </cell>
          <cell r="N552">
            <v>-3549726.8</v>
          </cell>
          <cell r="P552">
            <v>639461381.91000009</v>
          </cell>
          <cell r="R552">
            <v>244478368</v>
          </cell>
          <cell r="T552">
            <v>2.6276968348915575</v>
          </cell>
          <cell r="V552">
            <v>16941201</v>
          </cell>
          <cell r="X552">
            <v>-3411209.4000000004</v>
          </cell>
          <cell r="Z552">
            <v>-40</v>
          </cell>
          <cell r="AB552">
            <v>-1364483.76</v>
          </cell>
          <cell r="AD552">
            <v>256643875.84</v>
          </cell>
          <cell r="AF552">
            <v>2.6276968348915575</v>
          </cell>
          <cell r="AH552">
            <v>16849745</v>
          </cell>
          <cell r="AJ552">
            <v>-3549726.8</v>
          </cell>
          <cell r="AL552">
            <v>-40</v>
          </cell>
          <cell r="AN552">
            <v>-1419890.72</v>
          </cell>
          <cell r="AP552">
            <v>268524003.31999999</v>
          </cell>
        </row>
        <row r="553">
          <cell r="A553">
            <v>356</v>
          </cell>
          <cell r="B553" t="str">
            <v>00</v>
          </cell>
          <cell r="C553" t="str">
            <v>ProdTrans</v>
          </cell>
          <cell r="D553">
            <v>356</v>
          </cell>
          <cell r="E553">
            <v>356</v>
          </cell>
          <cell r="F553" t="str">
            <v>Overhead Conductors and Devices</v>
          </cell>
          <cell r="H553">
            <v>896688169.5</v>
          </cell>
          <cell r="J553">
            <v>-4023062.2600000007</v>
          </cell>
          <cell r="L553">
            <v>892665107.24000001</v>
          </cell>
          <cell r="N553">
            <v>-4268546.2700000014</v>
          </cell>
          <cell r="P553">
            <v>888396560.97000003</v>
          </cell>
          <cell r="R553">
            <v>382889326</v>
          </cell>
          <cell r="T553">
            <v>2.2503558281837277</v>
          </cell>
          <cell r="V553">
            <v>20133408</v>
          </cell>
          <cell r="X553">
            <v>-4023062.2600000007</v>
          </cell>
          <cell r="Z553">
            <v>-30</v>
          </cell>
          <cell r="AB553">
            <v>-1206918.6780000003</v>
          </cell>
          <cell r="AD553">
            <v>397792753.06200004</v>
          </cell>
          <cell r="AF553">
            <v>2.2503558281837277</v>
          </cell>
          <cell r="AH553">
            <v>20040113</v>
          </cell>
          <cell r="AJ553">
            <v>-4268546.2700000014</v>
          </cell>
          <cell r="AL553">
            <v>-30</v>
          </cell>
          <cell r="AN553">
            <v>-1280563.8810000003</v>
          </cell>
          <cell r="AP553">
            <v>412283755.91100007</v>
          </cell>
        </row>
        <row r="554">
          <cell r="A554">
            <v>357</v>
          </cell>
          <cell r="B554" t="str">
            <v>00</v>
          </cell>
          <cell r="C554" t="str">
            <v>ProdTrans</v>
          </cell>
          <cell r="D554">
            <v>357</v>
          </cell>
          <cell r="E554">
            <v>357</v>
          </cell>
          <cell r="F554" t="str">
            <v>Underground Conduit</v>
          </cell>
          <cell r="H554">
            <v>3259618.43</v>
          </cell>
          <cell r="J554">
            <v>-11674.989999999996</v>
          </cell>
          <cell r="L554">
            <v>3247943.44</v>
          </cell>
          <cell r="N554">
            <v>-12213.710000000005</v>
          </cell>
          <cell r="P554">
            <v>3235729.73</v>
          </cell>
          <cell r="R554">
            <v>658972</v>
          </cell>
          <cell r="T554">
            <v>1.6452365791733161</v>
          </cell>
          <cell r="V554">
            <v>53532</v>
          </cell>
          <cell r="X554">
            <v>-11674.989999999996</v>
          </cell>
          <cell r="Z554">
            <v>0</v>
          </cell>
          <cell r="AB554">
            <v>0</v>
          </cell>
          <cell r="AD554">
            <v>700829.01</v>
          </cell>
          <cell r="AF554">
            <v>1.6452365791733161</v>
          </cell>
          <cell r="AH554">
            <v>53336</v>
          </cell>
          <cell r="AJ554">
            <v>-12213.710000000005</v>
          </cell>
          <cell r="AL554">
            <v>0</v>
          </cell>
          <cell r="AN554">
            <v>0</v>
          </cell>
          <cell r="AP554">
            <v>741951.3</v>
          </cell>
        </row>
        <row r="555">
          <cell r="A555">
            <v>358</v>
          </cell>
          <cell r="B555" t="str">
            <v>00</v>
          </cell>
          <cell r="C555" t="str">
            <v>ProdTrans</v>
          </cell>
          <cell r="D555">
            <v>358</v>
          </cell>
          <cell r="E555">
            <v>358</v>
          </cell>
          <cell r="F555" t="str">
            <v>Underground Conductors and Devices</v>
          </cell>
          <cell r="H555">
            <v>7475094.7999999998</v>
          </cell>
          <cell r="J555">
            <v>-31434.620000000006</v>
          </cell>
          <cell r="L555">
            <v>7443660.1799999997</v>
          </cell>
          <cell r="N555">
            <v>-32798.909999999996</v>
          </cell>
          <cell r="P555">
            <v>7410861.2699999996</v>
          </cell>
          <cell r="R555">
            <v>1662222</v>
          </cell>
          <cell r="T555">
            <v>1.6448902020446829</v>
          </cell>
          <cell r="V555">
            <v>122699</v>
          </cell>
          <cell r="X555">
            <v>-31434.620000000006</v>
          </cell>
          <cell r="Z555">
            <v>-5</v>
          </cell>
          <cell r="AB555">
            <v>-1571.7310000000004</v>
          </cell>
          <cell r="AD555">
            <v>1751914.649</v>
          </cell>
          <cell r="AF555">
            <v>1.6448902020446829</v>
          </cell>
          <cell r="AH555">
            <v>122170</v>
          </cell>
          <cell r="AJ555">
            <v>-32798.909999999996</v>
          </cell>
          <cell r="AL555">
            <v>-5</v>
          </cell>
          <cell r="AN555">
            <v>-1639.9454999999998</v>
          </cell>
          <cell r="AP555">
            <v>1839645.7935000001</v>
          </cell>
        </row>
        <row r="556">
          <cell r="A556">
            <v>359</v>
          </cell>
          <cell r="B556" t="str">
            <v>00</v>
          </cell>
          <cell r="C556" t="str">
            <v>ProdTrans</v>
          </cell>
          <cell r="D556">
            <v>359</v>
          </cell>
          <cell r="E556">
            <v>359</v>
          </cell>
          <cell r="F556" t="str">
            <v>Roads and Trails</v>
          </cell>
          <cell r="H556">
            <v>11586681.32</v>
          </cell>
          <cell r="J556">
            <v>-5392.46</v>
          </cell>
          <cell r="L556">
            <v>11581288.859999999</v>
          </cell>
          <cell r="N556">
            <v>-5901.7299999999977</v>
          </cell>
          <cell r="P556">
            <v>11575387.129999999</v>
          </cell>
          <cell r="R556">
            <v>3799697</v>
          </cell>
          <cell r="T556">
            <v>1.3891001200091257</v>
          </cell>
          <cell r="V556">
            <v>160913</v>
          </cell>
          <cell r="X556">
            <v>-5392.46</v>
          </cell>
          <cell r="Z556">
            <v>0</v>
          </cell>
          <cell r="AB556">
            <v>0</v>
          </cell>
          <cell r="AD556">
            <v>3955217.54</v>
          </cell>
          <cell r="AF556">
            <v>1.3891001200091257</v>
          </cell>
          <cell r="AH556">
            <v>160835</v>
          </cell>
          <cell r="AJ556">
            <v>-5901.7299999999977</v>
          </cell>
          <cell r="AL556">
            <v>0</v>
          </cell>
          <cell r="AN556">
            <v>0</v>
          </cell>
          <cell r="AP556">
            <v>4110150.81</v>
          </cell>
        </row>
        <row r="557">
          <cell r="F557" t="str">
            <v>TOTAL TRANSMISSION PLANT</v>
          </cell>
          <cell r="H557">
            <v>4450047956.6400003</v>
          </cell>
          <cell r="J557">
            <v>-20387911.290000003</v>
          </cell>
          <cell r="L557">
            <v>4429660045.3499994</v>
          </cell>
          <cell r="N557">
            <v>-20950485.370000005</v>
          </cell>
          <cell r="P557">
            <v>4408709559.9800005</v>
          </cell>
          <cell r="R557">
            <v>1225781309</v>
          </cell>
          <cell r="V557">
            <v>85003363</v>
          </cell>
          <cell r="X557">
            <v>-20387911.290000003</v>
          </cell>
          <cell r="AB557">
            <v>-3181927.2800000007</v>
          </cell>
          <cell r="AD557">
            <v>1287214833.4299998</v>
          </cell>
          <cell r="AH557">
            <v>84564802</v>
          </cell>
          <cell r="AJ557">
            <v>-20950485.370000005</v>
          </cell>
          <cell r="AN557">
            <v>-3353578.4415000002</v>
          </cell>
          <cell r="AP557">
            <v>1347475571.6184998</v>
          </cell>
        </row>
        <row r="560">
          <cell r="E560" t="str">
            <v>DISTRIBUTION PLANT</v>
          </cell>
        </row>
        <row r="562">
          <cell r="F562" t="str">
            <v>OREGON - DISTRIBUTION</v>
          </cell>
        </row>
        <row r="563">
          <cell r="A563" t="str">
            <v>36020Oregon</v>
          </cell>
          <cell r="B563" t="str">
            <v>Oregon</v>
          </cell>
          <cell r="C563" t="str">
            <v>Oregon</v>
          </cell>
          <cell r="D563">
            <v>360.2</v>
          </cell>
          <cell r="E563">
            <v>360.2</v>
          </cell>
          <cell r="F563" t="str">
            <v>Rights-of-Way</v>
          </cell>
          <cell r="H563">
            <v>4298476.58</v>
          </cell>
          <cell r="J563">
            <v>-78993.719999999972</v>
          </cell>
          <cell r="L563">
            <v>4219482.8600000003</v>
          </cell>
          <cell r="N563">
            <v>-80710.379999999976</v>
          </cell>
          <cell r="P563">
            <v>4138772.4800000004</v>
          </cell>
          <cell r="R563">
            <v>2566965</v>
          </cell>
          <cell r="T563">
            <v>1.6722311182766663</v>
          </cell>
          <cell r="V563">
            <v>71220</v>
          </cell>
          <cell r="X563">
            <v>-78993.719999999972</v>
          </cell>
          <cell r="Z563">
            <v>0</v>
          </cell>
          <cell r="AB563">
            <v>0</v>
          </cell>
          <cell r="AD563">
            <v>2559191.2800000003</v>
          </cell>
          <cell r="AF563">
            <v>1.6722311182766663</v>
          </cell>
          <cell r="AH563">
            <v>69885</v>
          </cell>
          <cell r="AJ563">
            <v>-80710.379999999976</v>
          </cell>
          <cell r="AL563">
            <v>0</v>
          </cell>
          <cell r="AN563">
            <v>0</v>
          </cell>
          <cell r="AP563">
            <v>2548365.9000000004</v>
          </cell>
        </row>
        <row r="564">
          <cell r="A564" t="str">
            <v>36100Oregon</v>
          </cell>
          <cell r="B564" t="str">
            <v>Oregon</v>
          </cell>
          <cell r="C564" t="str">
            <v>Oregon</v>
          </cell>
          <cell r="D564">
            <v>361</v>
          </cell>
          <cell r="E564">
            <v>361</v>
          </cell>
          <cell r="F564" t="str">
            <v>Structures and Improvements</v>
          </cell>
          <cell r="H564">
            <v>20889104.379999999</v>
          </cell>
          <cell r="J564">
            <v>-107558.12000000001</v>
          </cell>
          <cell r="L564">
            <v>20781546.259999998</v>
          </cell>
          <cell r="N564">
            <v>-110584.75999999997</v>
          </cell>
          <cell r="P564">
            <v>20670961.499999996</v>
          </cell>
          <cell r="R564">
            <v>4634405</v>
          </cell>
          <cell r="T564">
            <v>1.5840078355910032</v>
          </cell>
          <cell r="V564">
            <v>330033</v>
          </cell>
          <cell r="X564">
            <v>-107558.12000000001</v>
          </cell>
          <cell r="Z564">
            <v>-10</v>
          </cell>
          <cell r="AB564">
            <v>-10755.812000000002</v>
          </cell>
          <cell r="AD564">
            <v>4846124.068</v>
          </cell>
          <cell r="AF564">
            <v>1.5840078355910032</v>
          </cell>
          <cell r="AH564">
            <v>328305</v>
          </cell>
          <cell r="AJ564">
            <v>-110584.75999999997</v>
          </cell>
          <cell r="AL564">
            <v>-10</v>
          </cell>
          <cell r="AN564">
            <v>-11058.475999999997</v>
          </cell>
          <cell r="AP564">
            <v>5052785.8320000004</v>
          </cell>
        </row>
        <row r="565">
          <cell r="A565" t="str">
            <v>36200Oregon</v>
          </cell>
          <cell r="B565" t="str">
            <v>Oregon</v>
          </cell>
          <cell r="C565" t="str">
            <v>Oregon</v>
          </cell>
          <cell r="D565">
            <v>362</v>
          </cell>
          <cell r="E565">
            <v>362</v>
          </cell>
          <cell r="F565" t="str">
            <v>Station Equipment</v>
          </cell>
          <cell r="H565">
            <v>207126368.09</v>
          </cell>
          <cell r="J565">
            <v>-2238317.34</v>
          </cell>
          <cell r="L565">
            <v>204888050.75</v>
          </cell>
          <cell r="N565">
            <v>-2257287.9399999995</v>
          </cell>
          <cell r="P565">
            <v>202630762.81</v>
          </cell>
          <cell r="R565">
            <v>57911708</v>
          </cell>
          <cell r="T565">
            <v>2.0580779966074889</v>
          </cell>
          <cell r="V565">
            <v>4239789</v>
          </cell>
          <cell r="X565">
            <v>-2238317.34</v>
          </cell>
          <cell r="Z565">
            <v>-15</v>
          </cell>
          <cell r="AB565">
            <v>-335747.60099999997</v>
          </cell>
          <cell r="AD565">
            <v>59577432.058999993</v>
          </cell>
          <cell r="AF565">
            <v>2.0580779966074889</v>
          </cell>
          <cell r="AH565">
            <v>4193528</v>
          </cell>
          <cell r="AJ565">
            <v>-2257287.9399999995</v>
          </cell>
          <cell r="AL565">
            <v>-15</v>
          </cell>
          <cell r="AN565">
            <v>-338593.19099999993</v>
          </cell>
          <cell r="AP565">
            <v>61175078.927999996</v>
          </cell>
        </row>
        <row r="566">
          <cell r="A566" t="str">
            <v>36270Oregon</v>
          </cell>
          <cell r="B566" t="str">
            <v>Oregon</v>
          </cell>
          <cell r="C566" t="str">
            <v>Oregon</v>
          </cell>
          <cell r="D566">
            <v>362.7</v>
          </cell>
          <cell r="E566">
            <v>362.7</v>
          </cell>
          <cell r="F566" t="str">
            <v>Supervisory Equipment</v>
          </cell>
          <cell r="H566">
            <v>3105264.88</v>
          </cell>
          <cell r="J566">
            <v>-124524.81999999999</v>
          </cell>
          <cell r="L566">
            <v>2980740.06</v>
          </cell>
          <cell r="N566">
            <v>-128528.13999999998</v>
          </cell>
          <cell r="P566">
            <v>2852211.92</v>
          </cell>
          <cell r="R566">
            <v>1998214</v>
          </cell>
          <cell r="T566">
            <v>3.9900483561010271</v>
          </cell>
          <cell r="V566">
            <v>121417</v>
          </cell>
          <cell r="X566">
            <v>-124524.81999999999</v>
          </cell>
          <cell r="Z566">
            <v>0</v>
          </cell>
          <cell r="AB566">
            <v>0</v>
          </cell>
          <cell r="AD566">
            <v>1995106.18</v>
          </cell>
          <cell r="AF566">
            <v>3.9900483561010271</v>
          </cell>
          <cell r="AH566">
            <v>116369</v>
          </cell>
          <cell r="AJ566">
            <v>-128528.13999999998</v>
          </cell>
          <cell r="AL566">
            <v>0</v>
          </cell>
          <cell r="AN566">
            <v>0</v>
          </cell>
          <cell r="AP566">
            <v>1982947.0399999998</v>
          </cell>
        </row>
        <row r="567">
          <cell r="A567" t="str">
            <v>36400Oregon</v>
          </cell>
          <cell r="B567" t="str">
            <v>Oregon</v>
          </cell>
          <cell r="C567" t="str">
            <v>Oregon</v>
          </cell>
          <cell r="D567">
            <v>364</v>
          </cell>
          <cell r="E567">
            <v>364</v>
          </cell>
          <cell r="F567" t="str">
            <v>Poles, Towers and Fixtures</v>
          </cell>
          <cell r="H567">
            <v>329864981.76999998</v>
          </cell>
          <cell r="J567">
            <v>-2435618.8600000013</v>
          </cell>
          <cell r="L567">
            <v>327429362.90999997</v>
          </cell>
          <cell r="N567">
            <v>-2506869.4000000004</v>
          </cell>
          <cell r="P567">
            <v>324922493.50999999</v>
          </cell>
          <cell r="R567">
            <v>198016630</v>
          </cell>
          <cell r="T567">
            <v>3.9511393160013975</v>
          </cell>
          <cell r="V567">
            <v>12985308</v>
          </cell>
          <cell r="X567">
            <v>-2435618.8600000013</v>
          </cell>
          <cell r="Z567">
            <v>-100</v>
          </cell>
          <cell r="AB567">
            <v>-2435618.8600000013</v>
          </cell>
          <cell r="AD567">
            <v>206130700.27999997</v>
          </cell>
          <cell r="AF567">
            <v>3.9511393160013975</v>
          </cell>
          <cell r="AH567">
            <v>12887665</v>
          </cell>
          <cell r="AJ567">
            <v>-2506869.4000000004</v>
          </cell>
          <cell r="AL567">
            <v>-100</v>
          </cell>
          <cell r="AN567">
            <v>-2506869.4000000004</v>
          </cell>
          <cell r="AP567">
            <v>214004626.47999996</v>
          </cell>
        </row>
        <row r="568">
          <cell r="A568" t="str">
            <v>36500Oregon</v>
          </cell>
          <cell r="B568" t="str">
            <v>Oregon</v>
          </cell>
          <cell r="C568" t="str">
            <v>Oregon</v>
          </cell>
          <cell r="D568">
            <v>365</v>
          </cell>
          <cell r="E568">
            <v>365</v>
          </cell>
          <cell r="F568" t="str">
            <v>Overhead Conductors and Devices</v>
          </cell>
          <cell r="H568">
            <v>234791947.74000001</v>
          </cell>
          <cell r="J568">
            <v>-2154966.2900000005</v>
          </cell>
          <cell r="L568">
            <v>232636981.45000002</v>
          </cell>
          <cell r="N568">
            <v>-2172121.83</v>
          </cell>
          <cell r="P568">
            <v>230464859.62</v>
          </cell>
          <cell r="R568">
            <v>104278826</v>
          </cell>
          <cell r="T568">
            <v>3.0123730702415088</v>
          </cell>
          <cell r="V568">
            <v>7040352</v>
          </cell>
          <cell r="X568">
            <v>-2154966.2900000005</v>
          </cell>
          <cell r="Z568">
            <v>-70</v>
          </cell>
          <cell r="AB568">
            <v>-1508476.4030000004</v>
          </cell>
          <cell r="AD568">
            <v>107655735.307</v>
          </cell>
          <cell r="AF568">
            <v>3.0123730702415088</v>
          </cell>
          <cell r="AH568">
            <v>6975178</v>
          </cell>
          <cell r="AJ568">
            <v>-2172121.83</v>
          </cell>
          <cell r="AL568">
            <v>-70</v>
          </cell>
          <cell r="AN568">
            <v>-1520485.281</v>
          </cell>
          <cell r="AP568">
            <v>110938306.19599999</v>
          </cell>
        </row>
        <row r="569">
          <cell r="A569" t="str">
            <v>36600Oregon</v>
          </cell>
          <cell r="B569" t="str">
            <v>Oregon</v>
          </cell>
          <cell r="C569" t="str">
            <v>Oregon</v>
          </cell>
          <cell r="D569">
            <v>366</v>
          </cell>
          <cell r="E569">
            <v>366</v>
          </cell>
          <cell r="F569" t="str">
            <v>Underground Conduit</v>
          </cell>
          <cell r="H569">
            <v>84576613.030000001</v>
          </cell>
          <cell r="J569">
            <v>-209287.65</v>
          </cell>
          <cell r="L569">
            <v>84367325.379999995</v>
          </cell>
          <cell r="N569">
            <v>-219908.78999999995</v>
          </cell>
          <cell r="P569">
            <v>84147416.589999989</v>
          </cell>
          <cell r="R569">
            <v>33171375</v>
          </cell>
          <cell r="T569">
            <v>2.6077778880216163</v>
          </cell>
          <cell r="V569">
            <v>2202841</v>
          </cell>
          <cell r="X569">
            <v>-209287.65</v>
          </cell>
          <cell r="Z569">
            <v>-50</v>
          </cell>
          <cell r="AB569">
            <v>-104643.825</v>
          </cell>
          <cell r="AD569">
            <v>35060284.524999999</v>
          </cell>
          <cell r="AF569">
            <v>2.6077778880216163</v>
          </cell>
          <cell r="AH569">
            <v>2197245</v>
          </cell>
          <cell r="AJ569">
            <v>-219908.78999999995</v>
          </cell>
          <cell r="AL569">
            <v>-50</v>
          </cell>
          <cell r="AN569">
            <v>-109954.39499999997</v>
          </cell>
          <cell r="AP569">
            <v>36927666.339999996</v>
          </cell>
        </row>
        <row r="570">
          <cell r="A570" t="str">
            <v>36700Oregon</v>
          </cell>
          <cell r="B570" t="str">
            <v>Oregon</v>
          </cell>
          <cell r="C570" t="str">
            <v>Oregon</v>
          </cell>
          <cell r="D570">
            <v>367</v>
          </cell>
          <cell r="E570">
            <v>367</v>
          </cell>
          <cell r="F570" t="str">
            <v>Underground Conductors and Devices</v>
          </cell>
          <cell r="H570">
            <v>157816848.24000001</v>
          </cell>
          <cell r="J570">
            <v>-596633.59999999986</v>
          </cell>
          <cell r="L570">
            <v>157220214.64000002</v>
          </cell>
          <cell r="N570">
            <v>-631159.87999999989</v>
          </cell>
          <cell r="P570">
            <v>156589054.76000002</v>
          </cell>
          <cell r="R570">
            <v>62634267</v>
          </cell>
          <cell r="T570">
            <v>2.4422863965609589</v>
          </cell>
          <cell r="V570">
            <v>3847054</v>
          </cell>
          <cell r="X570">
            <v>-596633.59999999986</v>
          </cell>
          <cell r="Z570">
            <v>-35</v>
          </cell>
          <cell r="AB570">
            <v>-208821.75999999995</v>
          </cell>
          <cell r="AD570">
            <v>65675865.640000001</v>
          </cell>
          <cell r="AF570">
            <v>2.4422863965609589</v>
          </cell>
          <cell r="AH570">
            <v>3832061</v>
          </cell>
          <cell r="AJ570">
            <v>-631159.87999999989</v>
          </cell>
          <cell r="AL570">
            <v>-35</v>
          </cell>
          <cell r="AN570">
            <v>-220905.95799999998</v>
          </cell>
          <cell r="AP570">
            <v>68655860.802000001</v>
          </cell>
        </row>
        <row r="571">
          <cell r="A571" t="str">
            <v>36800Oregon</v>
          </cell>
          <cell r="B571" t="str">
            <v>Oregon</v>
          </cell>
          <cell r="C571" t="str">
            <v>Oregon</v>
          </cell>
          <cell r="D571">
            <v>368</v>
          </cell>
          <cell r="E571">
            <v>368</v>
          </cell>
          <cell r="F571" t="str">
            <v>Line Transformers</v>
          </cell>
          <cell r="H571">
            <v>394583572.02999997</v>
          </cell>
          <cell r="J571">
            <v>-5208292.8099999996</v>
          </cell>
          <cell r="L571">
            <v>389375279.21999997</v>
          </cell>
          <cell r="N571">
            <v>-5351645.5799999973</v>
          </cell>
          <cell r="P571">
            <v>384023633.63999999</v>
          </cell>
          <cell r="R571">
            <v>183202632</v>
          </cell>
          <cell r="T571">
            <v>2.8853911376151422</v>
          </cell>
          <cell r="V571">
            <v>11310140</v>
          </cell>
          <cell r="X571">
            <v>-5208292.8099999996</v>
          </cell>
          <cell r="Z571">
            <v>-20</v>
          </cell>
          <cell r="AB571">
            <v>-1041658.5619999999</v>
          </cell>
          <cell r="AD571">
            <v>188262820.62799999</v>
          </cell>
          <cell r="AF571">
            <v>2.8853911376151422</v>
          </cell>
          <cell r="AH571">
            <v>11157792</v>
          </cell>
          <cell r="AJ571">
            <v>-5351645.5799999973</v>
          </cell>
          <cell r="AL571">
            <v>-20</v>
          </cell>
          <cell r="AN571">
            <v>-1070329.1159999995</v>
          </cell>
          <cell r="AP571">
            <v>192998637.93200001</v>
          </cell>
        </row>
        <row r="572">
          <cell r="A572" t="str">
            <v>36910Oregon</v>
          </cell>
          <cell r="B572" t="str">
            <v>Oregon</v>
          </cell>
          <cell r="C572" t="str">
            <v>Oregon</v>
          </cell>
          <cell r="D572">
            <v>369.1</v>
          </cell>
          <cell r="E572">
            <v>369.1</v>
          </cell>
          <cell r="F572" t="str">
            <v>Overhead Services</v>
          </cell>
          <cell r="H572">
            <v>74710338.719999999</v>
          </cell>
          <cell r="J572">
            <v>-645970.25</v>
          </cell>
          <cell r="L572">
            <v>74064368.469999999</v>
          </cell>
          <cell r="N572">
            <v>-658288.79</v>
          </cell>
          <cell r="P572">
            <v>73406079.679999992</v>
          </cell>
          <cell r="R572">
            <v>27291552</v>
          </cell>
          <cell r="T572">
            <v>1.8767060232874302</v>
          </cell>
          <cell r="V572">
            <v>1396032</v>
          </cell>
          <cell r="X572">
            <v>-645970.25</v>
          </cell>
          <cell r="Z572">
            <v>-35</v>
          </cell>
          <cell r="AB572">
            <v>-226089.58749999999</v>
          </cell>
          <cell r="AD572">
            <v>27815524.162500001</v>
          </cell>
          <cell r="AF572">
            <v>1.8767060232874302</v>
          </cell>
          <cell r="AH572">
            <v>1383793</v>
          </cell>
          <cell r="AJ572">
            <v>-658288.79</v>
          </cell>
          <cell r="AL572">
            <v>-35</v>
          </cell>
          <cell r="AN572">
            <v>-230401.07650000002</v>
          </cell>
          <cell r="AP572">
            <v>28310627.296000004</v>
          </cell>
        </row>
        <row r="573">
          <cell r="A573" t="str">
            <v>36920Oregon</v>
          </cell>
          <cell r="B573" t="str">
            <v>Oregon</v>
          </cell>
          <cell r="C573" t="str">
            <v>Oregon</v>
          </cell>
          <cell r="D573">
            <v>369.2</v>
          </cell>
          <cell r="E573">
            <v>369.2</v>
          </cell>
          <cell r="F573" t="str">
            <v>Underground Services</v>
          </cell>
          <cell r="H573">
            <v>150766692.16999999</v>
          </cell>
          <cell r="J573">
            <v>-169027.05000000002</v>
          </cell>
          <cell r="L573">
            <v>150597665.11999997</v>
          </cell>
          <cell r="N573">
            <v>-190872.37999999995</v>
          </cell>
          <cell r="P573">
            <v>150406792.73999998</v>
          </cell>
          <cell r="R573">
            <v>59699063</v>
          </cell>
          <cell r="T573">
            <v>2.1378843537414776</v>
          </cell>
          <cell r="V573">
            <v>3221411</v>
          </cell>
          <cell r="X573">
            <v>-169027.05000000002</v>
          </cell>
          <cell r="Z573">
            <v>-40</v>
          </cell>
          <cell r="AB573">
            <v>-67610.820000000007</v>
          </cell>
          <cell r="AD573">
            <v>62683836.130000003</v>
          </cell>
          <cell r="AF573">
            <v>2.1378843537414776</v>
          </cell>
          <cell r="AH573">
            <v>3217564</v>
          </cell>
          <cell r="AJ573">
            <v>-190872.37999999995</v>
          </cell>
          <cell r="AL573">
            <v>-40</v>
          </cell>
          <cell r="AN573">
            <v>-76348.951999999976</v>
          </cell>
          <cell r="AP573">
            <v>65634178.798</v>
          </cell>
        </row>
        <row r="574">
          <cell r="A574" t="str">
            <v>37000Oregon</v>
          </cell>
          <cell r="B574" t="str">
            <v>Oregon</v>
          </cell>
          <cell r="C574" t="str">
            <v>Oregon</v>
          </cell>
          <cell r="D574">
            <v>370</v>
          </cell>
          <cell r="E574">
            <v>370</v>
          </cell>
          <cell r="F574" t="str">
            <v>Meters</v>
          </cell>
          <cell r="H574">
            <v>59656267.950000003</v>
          </cell>
          <cell r="J574">
            <v>-9819342.160000002</v>
          </cell>
          <cell r="L574">
            <v>49836925.789999999</v>
          </cell>
          <cell r="N574">
            <v>-5383008.0599999996</v>
          </cell>
          <cell r="P574">
            <v>44453917.729999997</v>
          </cell>
          <cell r="R574">
            <v>45470508</v>
          </cell>
          <cell r="T574">
            <v>3.6380750715264574</v>
          </cell>
          <cell r="V574">
            <v>1991722</v>
          </cell>
          <cell r="X574">
            <v>-9819342.160000002</v>
          </cell>
          <cell r="Z574">
            <v>-4</v>
          </cell>
          <cell r="AB574">
            <v>-392773.68640000006</v>
          </cell>
          <cell r="AD574">
            <v>37250114.153599992</v>
          </cell>
          <cell r="AF574">
            <v>3.6380750715264574</v>
          </cell>
          <cell r="AH574">
            <v>1715186</v>
          </cell>
          <cell r="AJ574">
            <v>-5383008.0599999996</v>
          </cell>
          <cell r="AL574">
            <v>-4</v>
          </cell>
          <cell r="AN574">
            <v>-215320.32239999998</v>
          </cell>
          <cell r="AP574">
            <v>33366971.77119999</v>
          </cell>
        </row>
        <row r="575">
          <cell r="A575" t="str">
            <v>37100Oregon</v>
          </cell>
          <cell r="B575" t="str">
            <v>Oregon</v>
          </cell>
          <cell r="C575" t="str">
            <v>Oregon</v>
          </cell>
          <cell r="D575">
            <v>371</v>
          </cell>
          <cell r="E575">
            <v>371</v>
          </cell>
          <cell r="F575" t="str">
            <v>Installations on Customer Premises</v>
          </cell>
          <cell r="H575">
            <v>2475610.15</v>
          </cell>
          <cell r="J575">
            <v>-133631.44000000003</v>
          </cell>
          <cell r="L575">
            <v>2341978.71</v>
          </cell>
          <cell r="N575">
            <v>-129233.09999999999</v>
          </cell>
          <cell r="P575">
            <v>2212745.61</v>
          </cell>
          <cell r="R575">
            <v>1948456</v>
          </cell>
          <cell r="T575">
            <v>4.799905454765085</v>
          </cell>
          <cell r="V575">
            <v>115620</v>
          </cell>
          <cell r="X575">
            <v>-133631.44000000003</v>
          </cell>
          <cell r="Z575">
            <v>-50</v>
          </cell>
          <cell r="AB575">
            <v>-66815.720000000016</v>
          </cell>
          <cell r="AD575">
            <v>1863628.84</v>
          </cell>
          <cell r="AF575">
            <v>4.799905454765085</v>
          </cell>
          <cell r="AH575">
            <v>109311</v>
          </cell>
          <cell r="AJ575">
            <v>-129233.09999999999</v>
          </cell>
          <cell r="AL575">
            <v>-50</v>
          </cell>
          <cell r="AN575">
            <v>-64616.55</v>
          </cell>
          <cell r="AP575">
            <v>1779090.19</v>
          </cell>
        </row>
        <row r="576">
          <cell r="A576" t="str">
            <v>37300Oregon</v>
          </cell>
          <cell r="B576" t="str">
            <v>Oregon</v>
          </cell>
          <cell r="C576" t="str">
            <v>Oregon</v>
          </cell>
          <cell r="D576">
            <v>373</v>
          </cell>
          <cell r="E576">
            <v>373</v>
          </cell>
          <cell r="F576" t="str">
            <v>Street Lighting and Signal Systems</v>
          </cell>
          <cell r="H576">
            <v>22114089.91</v>
          </cell>
          <cell r="J576">
            <v>-302464.78999999998</v>
          </cell>
          <cell r="L576">
            <v>21811625.120000001</v>
          </cell>
          <cell r="N576">
            <v>-305276.86</v>
          </cell>
          <cell r="P576">
            <v>21506348.260000002</v>
          </cell>
          <cell r="R576">
            <v>8686486</v>
          </cell>
          <cell r="T576">
            <v>3.0555198447317591</v>
          </cell>
          <cell r="V576">
            <v>671079</v>
          </cell>
          <cell r="X576">
            <v>-302464.78999999998</v>
          </cell>
          <cell r="Z576">
            <v>-40</v>
          </cell>
          <cell r="AB576">
            <v>-120985.916</v>
          </cell>
          <cell r="AD576">
            <v>8934114.2940000016</v>
          </cell>
          <cell r="AF576">
            <v>3.0555198447317591</v>
          </cell>
          <cell r="AH576">
            <v>661795</v>
          </cell>
          <cell r="AJ576">
            <v>-305276.86</v>
          </cell>
          <cell r="AL576">
            <v>-40</v>
          </cell>
          <cell r="AN576">
            <v>-122110.74399999999</v>
          </cell>
          <cell r="AP576">
            <v>9168521.6900000013</v>
          </cell>
        </row>
        <row r="577">
          <cell r="F577" t="str">
            <v>TOTAL OREGON - DISTRIBUTION</v>
          </cell>
          <cell r="H577">
            <v>1746776175.6400003</v>
          </cell>
          <cell r="J577">
            <v>-24224628.900000002</v>
          </cell>
          <cell r="L577">
            <v>1722551546.7399998</v>
          </cell>
          <cell r="N577">
            <v>-20125495.890000001</v>
          </cell>
          <cell r="P577">
            <v>1702426050.8499999</v>
          </cell>
          <cell r="R577">
            <v>791511087</v>
          </cell>
          <cell r="V577">
            <v>49544018</v>
          </cell>
          <cell r="X577">
            <v>-24224628.900000002</v>
          </cell>
          <cell r="AB577">
            <v>-6519998.5529000014</v>
          </cell>
          <cell r="AD577">
            <v>810310477.54709995</v>
          </cell>
          <cell r="AH577">
            <v>48845677</v>
          </cell>
          <cell r="AJ577">
            <v>-20125495.890000001</v>
          </cell>
          <cell r="AN577">
            <v>-6486993.4618999986</v>
          </cell>
          <cell r="AP577">
            <v>832543665.19519997</v>
          </cell>
        </row>
        <row r="579">
          <cell r="F579" t="str">
            <v>WASHINGTON -  DISTRIBUTION</v>
          </cell>
        </row>
        <row r="580">
          <cell r="A580" t="str">
            <v>36020Washington</v>
          </cell>
          <cell r="B580" t="str">
            <v>Washington</v>
          </cell>
          <cell r="C580" t="str">
            <v>Washington</v>
          </cell>
          <cell r="D580">
            <v>360.2</v>
          </cell>
          <cell r="E580">
            <v>360.2</v>
          </cell>
          <cell r="F580" t="str">
            <v>Rights-of-Way</v>
          </cell>
          <cell r="H580">
            <v>247443.24</v>
          </cell>
          <cell r="J580">
            <v>-3549.91</v>
          </cell>
          <cell r="L580">
            <v>243893.33</v>
          </cell>
          <cell r="N580">
            <v>-3754.04</v>
          </cell>
          <cell r="P580">
            <v>240139.28999999998</v>
          </cell>
          <cell r="R580">
            <v>147487</v>
          </cell>
          <cell r="T580">
            <v>1.6722311182766663</v>
          </cell>
          <cell r="V580">
            <v>4108</v>
          </cell>
          <cell r="X580">
            <v>-3549.91</v>
          </cell>
          <cell r="Z580">
            <v>0</v>
          </cell>
          <cell r="AB580">
            <v>0</v>
          </cell>
          <cell r="AD580">
            <v>148045.09</v>
          </cell>
          <cell r="AF580">
            <v>1.6722311182766663</v>
          </cell>
          <cell r="AH580">
            <v>4047</v>
          </cell>
          <cell r="AJ580">
            <v>-3754.04</v>
          </cell>
          <cell r="AL580">
            <v>0</v>
          </cell>
          <cell r="AN580">
            <v>0</v>
          </cell>
          <cell r="AP580">
            <v>148338.04999999999</v>
          </cell>
        </row>
        <row r="581">
          <cell r="A581" t="str">
            <v>36100Washington</v>
          </cell>
          <cell r="B581" t="str">
            <v>Washington</v>
          </cell>
          <cell r="C581" t="str">
            <v>Washington</v>
          </cell>
          <cell r="D581">
            <v>361</v>
          </cell>
          <cell r="E581">
            <v>361</v>
          </cell>
          <cell r="F581" t="str">
            <v>Structures and Improvements</v>
          </cell>
          <cell r="H581">
            <v>2293943.6800000002</v>
          </cell>
          <cell r="J581">
            <v>-13259.560000000003</v>
          </cell>
          <cell r="L581">
            <v>2280684.12</v>
          </cell>
          <cell r="N581">
            <v>-13745.240000000002</v>
          </cell>
          <cell r="P581">
            <v>2266938.88</v>
          </cell>
          <cell r="R581">
            <v>789178</v>
          </cell>
          <cell r="T581">
            <v>1.5840078355910032</v>
          </cell>
          <cell r="V581">
            <v>36231</v>
          </cell>
          <cell r="X581">
            <v>-13259.560000000003</v>
          </cell>
          <cell r="Z581">
            <v>-5</v>
          </cell>
          <cell r="AB581">
            <v>-662.97800000000018</v>
          </cell>
          <cell r="AD581">
            <v>811486.46199999994</v>
          </cell>
          <cell r="AF581">
            <v>1.5840078355910032</v>
          </cell>
          <cell r="AH581">
            <v>36017</v>
          </cell>
          <cell r="AJ581">
            <v>-13745.240000000002</v>
          </cell>
          <cell r="AL581">
            <v>-5</v>
          </cell>
          <cell r="AN581">
            <v>-687.26200000000017</v>
          </cell>
          <cell r="AP581">
            <v>833070.96</v>
          </cell>
        </row>
        <row r="582">
          <cell r="A582" t="str">
            <v>36200Washington</v>
          </cell>
          <cell r="B582" t="str">
            <v>Washington</v>
          </cell>
          <cell r="C582" t="str">
            <v>Washington</v>
          </cell>
          <cell r="D582">
            <v>362</v>
          </cell>
          <cell r="E582">
            <v>362</v>
          </cell>
          <cell r="F582" t="str">
            <v>Station Equipment</v>
          </cell>
          <cell r="H582">
            <v>46674851.740000002</v>
          </cell>
          <cell r="J582">
            <v>-425074.05999999994</v>
          </cell>
          <cell r="L582">
            <v>46249777.68</v>
          </cell>
          <cell r="N582">
            <v>-432568.84000000014</v>
          </cell>
          <cell r="P582">
            <v>45817208.839999996</v>
          </cell>
          <cell r="R582">
            <v>15640913</v>
          </cell>
          <cell r="T582">
            <v>2.0580779966074889</v>
          </cell>
          <cell r="V582">
            <v>956231</v>
          </cell>
          <cell r="X582">
            <v>-425074.05999999994</v>
          </cell>
          <cell r="Z582">
            <v>-15</v>
          </cell>
          <cell r="AB582">
            <v>-63761.108999999997</v>
          </cell>
          <cell r="AD582">
            <v>16108308.831</v>
          </cell>
          <cell r="AF582">
            <v>2.0580779966074889</v>
          </cell>
          <cell r="AH582">
            <v>947405</v>
          </cell>
          <cell r="AJ582">
            <v>-432568.84000000014</v>
          </cell>
          <cell r="AL582">
            <v>-15</v>
          </cell>
          <cell r="AN582">
            <v>-64885.326000000023</v>
          </cell>
          <cell r="AP582">
            <v>16558259.665000001</v>
          </cell>
        </row>
        <row r="583">
          <cell r="A583" t="str">
            <v>36270Washington</v>
          </cell>
          <cell r="B583" t="str">
            <v>Washington</v>
          </cell>
          <cell r="C583" t="str">
            <v>Washington</v>
          </cell>
          <cell r="D583">
            <v>362.7</v>
          </cell>
          <cell r="E583">
            <v>362.7</v>
          </cell>
          <cell r="F583" t="str">
            <v>Supervisory Equipment</v>
          </cell>
          <cell r="H583">
            <v>919385.82</v>
          </cell>
          <cell r="J583">
            <v>-49098.7</v>
          </cell>
          <cell r="L583">
            <v>870287.12</v>
          </cell>
          <cell r="N583">
            <v>-46079.020000000004</v>
          </cell>
          <cell r="P583">
            <v>824208.1</v>
          </cell>
          <cell r="R583">
            <v>648464</v>
          </cell>
          <cell r="T583">
            <v>3.9900483561010271</v>
          </cell>
          <cell r="V583">
            <v>35704</v>
          </cell>
          <cell r="X583">
            <v>-49098.7</v>
          </cell>
          <cell r="Z583">
            <v>0</v>
          </cell>
          <cell r="AB583">
            <v>0</v>
          </cell>
          <cell r="AD583">
            <v>635069.30000000005</v>
          </cell>
          <cell r="AF583">
            <v>3.9900483561010271</v>
          </cell>
          <cell r="AH583">
            <v>33806</v>
          </cell>
          <cell r="AJ583">
            <v>-46079.020000000004</v>
          </cell>
          <cell r="AL583">
            <v>0</v>
          </cell>
          <cell r="AN583">
            <v>0</v>
          </cell>
          <cell r="AP583">
            <v>622796.28</v>
          </cell>
        </row>
        <row r="584">
          <cell r="A584" t="str">
            <v>36400Washington</v>
          </cell>
          <cell r="B584" t="str">
            <v>Washington</v>
          </cell>
          <cell r="C584" t="str">
            <v>Washington</v>
          </cell>
          <cell r="D584">
            <v>364</v>
          </cell>
          <cell r="E584">
            <v>364</v>
          </cell>
          <cell r="F584" t="str">
            <v>Poles, Towers and Fixtures</v>
          </cell>
          <cell r="H584">
            <v>91889277.590000004</v>
          </cell>
          <cell r="J584">
            <v>-709915.85999999987</v>
          </cell>
          <cell r="L584">
            <v>91179361.730000004</v>
          </cell>
          <cell r="N584">
            <v>-730929.83999999973</v>
          </cell>
          <cell r="P584">
            <v>90448431.890000001</v>
          </cell>
          <cell r="R584">
            <v>51549234</v>
          </cell>
          <cell r="T584">
            <v>3.9511393160013975</v>
          </cell>
          <cell r="V584">
            <v>3616648</v>
          </cell>
          <cell r="X584">
            <v>-709915.85999999987</v>
          </cell>
          <cell r="Z584">
            <v>-100</v>
          </cell>
          <cell r="AB584">
            <v>-709915.85999999987</v>
          </cell>
          <cell r="AD584">
            <v>53746050.280000001</v>
          </cell>
          <cell r="AF584">
            <v>3.9511393160013975</v>
          </cell>
          <cell r="AH584">
            <v>3588184</v>
          </cell>
          <cell r="AJ584">
            <v>-730929.83999999973</v>
          </cell>
          <cell r="AL584">
            <v>-100</v>
          </cell>
          <cell r="AN584">
            <v>-730929.83999999973</v>
          </cell>
          <cell r="AP584">
            <v>55872374.600000009</v>
          </cell>
        </row>
        <row r="585">
          <cell r="A585" t="str">
            <v>36500Washington</v>
          </cell>
          <cell r="B585" t="str">
            <v>Washington</v>
          </cell>
          <cell r="C585" t="str">
            <v>Washington</v>
          </cell>
          <cell r="D585">
            <v>365</v>
          </cell>
          <cell r="E585">
            <v>365</v>
          </cell>
          <cell r="F585" t="str">
            <v>Overhead Conductors and Devices</v>
          </cell>
          <cell r="H585">
            <v>58112821.68</v>
          </cell>
          <cell r="J585">
            <v>-466665.8600000001</v>
          </cell>
          <cell r="L585">
            <v>57646155.82</v>
          </cell>
          <cell r="N585">
            <v>-474856.06</v>
          </cell>
          <cell r="P585">
            <v>57171299.759999998</v>
          </cell>
          <cell r="R585">
            <v>25140562</v>
          </cell>
          <cell r="T585">
            <v>3.0123730702415088</v>
          </cell>
          <cell r="V585">
            <v>1743546</v>
          </cell>
          <cell r="X585">
            <v>-466665.8600000001</v>
          </cell>
          <cell r="Z585">
            <v>-50</v>
          </cell>
          <cell r="AB585">
            <v>-233332.93000000005</v>
          </cell>
          <cell r="AD585">
            <v>26184109.210000001</v>
          </cell>
          <cell r="AF585">
            <v>3.0123730702415088</v>
          </cell>
          <cell r="AH585">
            <v>1729365</v>
          </cell>
          <cell r="AJ585">
            <v>-474856.06</v>
          </cell>
          <cell r="AL585">
            <v>-50</v>
          </cell>
          <cell r="AN585">
            <v>-237428.03</v>
          </cell>
          <cell r="AP585">
            <v>27201190.120000001</v>
          </cell>
        </row>
        <row r="586">
          <cell r="A586" t="str">
            <v>36600Washington</v>
          </cell>
          <cell r="B586" t="str">
            <v>Washington</v>
          </cell>
          <cell r="C586" t="str">
            <v>Washington</v>
          </cell>
          <cell r="D586">
            <v>366</v>
          </cell>
          <cell r="E586">
            <v>366</v>
          </cell>
          <cell r="F586" t="str">
            <v>Underground Conduit</v>
          </cell>
          <cell r="H586">
            <v>16128475.470000001</v>
          </cell>
          <cell r="J586">
            <v>-54666.119999999995</v>
          </cell>
          <cell r="L586">
            <v>16073809.350000001</v>
          </cell>
          <cell r="N586">
            <v>-59802.9</v>
          </cell>
          <cell r="P586">
            <v>16014006.450000001</v>
          </cell>
          <cell r="R586">
            <v>7096010</v>
          </cell>
          <cell r="T586">
            <v>2.6077778880216163</v>
          </cell>
          <cell r="V586">
            <v>419882</v>
          </cell>
          <cell r="X586">
            <v>-54666.119999999995</v>
          </cell>
          <cell r="Z586">
            <v>-35</v>
          </cell>
          <cell r="AB586">
            <v>-19133.141999999996</v>
          </cell>
          <cell r="AD586">
            <v>7442092.7379999999</v>
          </cell>
          <cell r="AF586">
            <v>2.6077778880216163</v>
          </cell>
          <cell r="AH586">
            <v>418389</v>
          </cell>
          <cell r="AJ586">
            <v>-59802.9</v>
          </cell>
          <cell r="AL586">
            <v>-35</v>
          </cell>
          <cell r="AN586">
            <v>-20931.014999999999</v>
          </cell>
          <cell r="AP586">
            <v>7779747.8229999999</v>
          </cell>
        </row>
        <row r="587">
          <cell r="A587" t="str">
            <v>36700Washington</v>
          </cell>
          <cell r="B587" t="str">
            <v>Washington</v>
          </cell>
          <cell r="C587" t="str">
            <v>Washington</v>
          </cell>
          <cell r="D587">
            <v>367</v>
          </cell>
          <cell r="E587">
            <v>367</v>
          </cell>
          <cell r="F587" t="str">
            <v>Underground Conductors and Devices</v>
          </cell>
          <cell r="H587">
            <v>22087000.699999999</v>
          </cell>
          <cell r="J587">
            <v>-80467.429999999978</v>
          </cell>
          <cell r="L587">
            <v>22006533.27</v>
          </cell>
          <cell r="N587">
            <v>-87604.23</v>
          </cell>
          <cell r="P587">
            <v>21918929.039999999</v>
          </cell>
          <cell r="R587">
            <v>8753498</v>
          </cell>
          <cell r="T587">
            <v>2.4422863965609589</v>
          </cell>
          <cell r="V587">
            <v>538445</v>
          </cell>
          <cell r="X587">
            <v>-80467.429999999978</v>
          </cell>
          <cell r="Z587">
            <v>-30</v>
          </cell>
          <cell r="AB587">
            <v>-24140.228999999996</v>
          </cell>
          <cell r="AD587">
            <v>9187335.341</v>
          </cell>
          <cell r="AF587">
            <v>2.4422863965609589</v>
          </cell>
          <cell r="AH587">
            <v>536393</v>
          </cell>
          <cell r="AJ587">
            <v>-87604.23</v>
          </cell>
          <cell r="AL587">
            <v>-30</v>
          </cell>
          <cell r="AN587">
            <v>-26281.269</v>
          </cell>
          <cell r="AP587">
            <v>9609842.8420000002</v>
          </cell>
        </row>
        <row r="588">
          <cell r="A588" t="str">
            <v>36800Washington</v>
          </cell>
          <cell r="B588" t="str">
            <v>Washington</v>
          </cell>
          <cell r="C588" t="str">
            <v>Washington</v>
          </cell>
          <cell r="D588">
            <v>368</v>
          </cell>
          <cell r="E588">
            <v>368</v>
          </cell>
          <cell r="F588" t="str">
            <v>Line Transformers</v>
          </cell>
          <cell r="H588">
            <v>98665673.599999994</v>
          </cell>
          <cell r="J588">
            <v>-942796.14999999991</v>
          </cell>
          <cell r="L588">
            <v>97722877.449999988</v>
          </cell>
          <cell r="N588">
            <v>-986856.3400000002</v>
          </cell>
          <cell r="P588">
            <v>96736021.109999985</v>
          </cell>
          <cell r="R588">
            <v>44762867</v>
          </cell>
          <cell r="T588">
            <v>2.8853911376151422</v>
          </cell>
          <cell r="V588">
            <v>2833289</v>
          </cell>
          <cell r="X588">
            <v>-942796.14999999991</v>
          </cell>
          <cell r="Z588">
            <v>-25</v>
          </cell>
          <cell r="AB588">
            <v>-235699.03749999998</v>
          </cell>
          <cell r="AD588">
            <v>46417660.8125</v>
          </cell>
          <cell r="AF588">
            <v>2.8853911376151422</v>
          </cell>
          <cell r="AH588">
            <v>2805450</v>
          </cell>
          <cell r="AJ588">
            <v>-986856.3400000002</v>
          </cell>
          <cell r="AL588">
            <v>-25</v>
          </cell>
          <cell r="AN588">
            <v>-246714.08500000005</v>
          </cell>
          <cell r="AP588">
            <v>47989540.387499996</v>
          </cell>
        </row>
        <row r="589">
          <cell r="A589" t="str">
            <v>36910Washington</v>
          </cell>
          <cell r="B589" t="str">
            <v>Washington</v>
          </cell>
          <cell r="C589" t="str">
            <v>Washington</v>
          </cell>
          <cell r="D589">
            <v>369.1</v>
          </cell>
          <cell r="E589">
            <v>369.1</v>
          </cell>
          <cell r="F589" t="str">
            <v>Overhead Services</v>
          </cell>
          <cell r="H589">
            <v>18678214.690000001</v>
          </cell>
          <cell r="J589">
            <v>-165701.77999999997</v>
          </cell>
          <cell r="L589">
            <v>18512512.91</v>
          </cell>
          <cell r="N589">
            <v>-168902.88999999998</v>
          </cell>
          <cell r="P589">
            <v>18343610.02</v>
          </cell>
          <cell r="R589">
            <v>6580434</v>
          </cell>
          <cell r="T589">
            <v>1.8767060232874302</v>
          </cell>
          <cell r="V589">
            <v>348980</v>
          </cell>
          <cell r="X589">
            <v>-165701.77999999997</v>
          </cell>
          <cell r="Z589">
            <v>-30</v>
          </cell>
          <cell r="AB589">
            <v>-49710.533999999992</v>
          </cell>
          <cell r="AD589">
            <v>6714001.6859999998</v>
          </cell>
          <cell r="AF589">
            <v>1.8767060232874302</v>
          </cell>
          <cell r="AH589">
            <v>345841</v>
          </cell>
          <cell r="AJ589">
            <v>-168902.88999999998</v>
          </cell>
          <cell r="AL589">
            <v>-30</v>
          </cell>
          <cell r="AN589">
            <v>-50670.866999999991</v>
          </cell>
          <cell r="AP589">
            <v>6840268.9290000005</v>
          </cell>
        </row>
        <row r="590">
          <cell r="A590" t="str">
            <v>36920Washington</v>
          </cell>
          <cell r="B590" t="str">
            <v>Washington</v>
          </cell>
          <cell r="C590" t="str">
            <v>Washington</v>
          </cell>
          <cell r="D590">
            <v>369.2</v>
          </cell>
          <cell r="E590">
            <v>369.2</v>
          </cell>
          <cell r="F590" t="str">
            <v>Underground Services</v>
          </cell>
          <cell r="H590">
            <v>32674705.210000001</v>
          </cell>
          <cell r="J590">
            <v>-34362.89</v>
          </cell>
          <cell r="L590">
            <v>32640342.32</v>
          </cell>
          <cell r="N590">
            <v>-38965.840000000004</v>
          </cell>
          <cell r="P590">
            <v>32601376.48</v>
          </cell>
          <cell r="R590">
            <v>12996138</v>
          </cell>
          <cell r="T590">
            <v>2.1378843537414776</v>
          </cell>
          <cell r="V590">
            <v>698180</v>
          </cell>
          <cell r="X590">
            <v>-34362.89</v>
          </cell>
          <cell r="Z590">
            <v>-50</v>
          </cell>
          <cell r="AB590">
            <v>-17181.445</v>
          </cell>
          <cell r="AD590">
            <v>13642773.664999999</v>
          </cell>
          <cell r="AF590">
            <v>2.1378843537414776</v>
          </cell>
          <cell r="AH590">
            <v>697396</v>
          </cell>
          <cell r="AJ590">
            <v>-38965.840000000004</v>
          </cell>
          <cell r="AL590">
            <v>-50</v>
          </cell>
          <cell r="AN590">
            <v>-19482.920000000002</v>
          </cell>
          <cell r="AP590">
            <v>14281720.904999999</v>
          </cell>
        </row>
        <row r="591">
          <cell r="A591" t="str">
            <v>37000Washington</v>
          </cell>
          <cell r="B591" t="str">
            <v>Washington</v>
          </cell>
          <cell r="C591" t="str">
            <v>Washington</v>
          </cell>
          <cell r="D591">
            <v>370</v>
          </cell>
          <cell r="E591">
            <v>370</v>
          </cell>
          <cell r="F591" t="str">
            <v>Meters</v>
          </cell>
          <cell r="H591">
            <v>11342266.380000001</v>
          </cell>
          <cell r="J591">
            <v>-614948.73</v>
          </cell>
          <cell r="L591">
            <v>10727317.65</v>
          </cell>
          <cell r="N591">
            <v>-144580.13999999993</v>
          </cell>
          <cell r="P591">
            <v>10582737.51</v>
          </cell>
          <cell r="R591">
            <v>2163232</v>
          </cell>
          <cell r="T591">
            <v>3.6380750715264574</v>
          </cell>
          <cell r="V591">
            <v>401454</v>
          </cell>
          <cell r="X591">
            <v>-614948.73</v>
          </cell>
          <cell r="Z591">
            <v>-1</v>
          </cell>
          <cell r="AB591">
            <v>-6149.4872999999998</v>
          </cell>
          <cell r="AD591">
            <v>1943587.7827000001</v>
          </cell>
          <cell r="AF591">
            <v>3.6380750715264574</v>
          </cell>
          <cell r="AH591">
            <v>387638</v>
          </cell>
          <cell r="AJ591">
            <v>-144580.13999999993</v>
          </cell>
          <cell r="AL591">
            <v>-1</v>
          </cell>
          <cell r="AN591">
            <v>-1445.8013999999994</v>
          </cell>
          <cell r="AP591">
            <v>2185199.8413</v>
          </cell>
        </row>
        <row r="592">
          <cell r="A592" t="str">
            <v>37100Washington</v>
          </cell>
          <cell r="B592" t="str">
            <v>Washington</v>
          </cell>
          <cell r="C592" t="str">
            <v>Washington</v>
          </cell>
          <cell r="D592">
            <v>371</v>
          </cell>
          <cell r="E592">
            <v>371</v>
          </cell>
          <cell r="F592" t="str">
            <v>Installations on Customer Premises</v>
          </cell>
          <cell r="H592">
            <v>521367.77</v>
          </cell>
          <cell r="J592">
            <v>-24219.030000000006</v>
          </cell>
          <cell r="L592">
            <v>497148.74</v>
          </cell>
          <cell r="N592">
            <v>-23583.059999999998</v>
          </cell>
          <cell r="P592">
            <v>473565.68</v>
          </cell>
          <cell r="R592">
            <v>357882</v>
          </cell>
          <cell r="T592">
            <v>4.799905454765085</v>
          </cell>
          <cell r="V592">
            <v>24444</v>
          </cell>
          <cell r="X592">
            <v>-24219.030000000006</v>
          </cell>
          <cell r="Z592">
            <v>-25</v>
          </cell>
          <cell r="AB592">
            <v>-6054.7575000000015</v>
          </cell>
          <cell r="AD592">
            <v>352052.21249999997</v>
          </cell>
          <cell r="AF592">
            <v>4.799905454765085</v>
          </cell>
          <cell r="AH592">
            <v>23297</v>
          </cell>
          <cell r="AJ592">
            <v>-23583.059999999998</v>
          </cell>
          <cell r="AL592">
            <v>-25</v>
          </cell>
          <cell r="AN592">
            <v>-5895.7650000000003</v>
          </cell>
          <cell r="AP592">
            <v>345870.38749999995</v>
          </cell>
        </row>
        <row r="593">
          <cell r="A593" t="str">
            <v>37300Washington</v>
          </cell>
          <cell r="B593" t="str">
            <v>Washington</v>
          </cell>
          <cell r="C593" t="str">
            <v>Washington</v>
          </cell>
          <cell r="D593">
            <v>373</v>
          </cell>
          <cell r="E593">
            <v>373</v>
          </cell>
          <cell r="F593" t="str">
            <v>Street Lighting and Signal Systems</v>
          </cell>
          <cell r="H593">
            <v>3992505.5</v>
          </cell>
          <cell r="J593">
            <v>-54002.430000000008</v>
          </cell>
          <cell r="L593">
            <v>3938503.07</v>
          </cell>
          <cell r="N593">
            <v>-54916.760000000017</v>
          </cell>
          <cell r="P593">
            <v>3883586.3099999996</v>
          </cell>
          <cell r="R593">
            <v>1745097</v>
          </cell>
          <cell r="T593">
            <v>3.0555198447317591</v>
          </cell>
          <cell r="V593">
            <v>121167</v>
          </cell>
          <cell r="X593">
            <v>-54002.430000000008</v>
          </cell>
          <cell r="Z593">
            <v>-30</v>
          </cell>
          <cell r="AB593">
            <v>-16200.729000000001</v>
          </cell>
          <cell r="AD593">
            <v>1796060.841</v>
          </cell>
          <cell r="AF593">
            <v>3.0555198447317591</v>
          </cell>
          <cell r="AH593">
            <v>119503</v>
          </cell>
          <cell r="AJ593">
            <v>-54916.760000000017</v>
          </cell>
          <cell r="AL593">
            <v>-30</v>
          </cell>
          <cell r="AN593">
            <v>-16475.028000000006</v>
          </cell>
          <cell r="AP593">
            <v>1844172.0530000001</v>
          </cell>
        </row>
        <row r="594">
          <cell r="F594" t="str">
            <v>TOTAL WASHINGTON - DISTRIBUTION</v>
          </cell>
          <cell r="H594">
            <v>404227933.06999993</v>
          </cell>
          <cell r="J594">
            <v>-3638728.5099999993</v>
          </cell>
          <cell r="L594">
            <v>400589204.56</v>
          </cell>
          <cell r="N594">
            <v>-3267145.2000000007</v>
          </cell>
          <cell r="P594">
            <v>397322059.35999995</v>
          </cell>
          <cell r="R594">
            <v>178370996</v>
          </cell>
          <cell r="V594">
            <v>11778309</v>
          </cell>
          <cell r="X594">
            <v>-3638728.5099999993</v>
          </cell>
          <cell r="AB594">
            <v>-1381942.2382999999</v>
          </cell>
          <cell r="AD594">
            <v>185128634.25170001</v>
          </cell>
          <cell r="AH594">
            <v>11672731</v>
          </cell>
          <cell r="AJ594">
            <v>-3267145.2000000007</v>
          </cell>
          <cell r="AN594">
            <v>-1421827.2083999997</v>
          </cell>
          <cell r="AP594">
            <v>192112392.84329998</v>
          </cell>
        </row>
        <row r="596">
          <cell r="F596" t="str">
            <v>WYOMING -  DISTRIBUTION</v>
          </cell>
        </row>
        <row r="597">
          <cell r="A597" t="str">
            <v>36020Wyoming</v>
          </cell>
          <cell r="B597" t="str">
            <v>Wyoming</v>
          </cell>
          <cell r="C597" t="str">
            <v>Wyoming</v>
          </cell>
          <cell r="D597">
            <v>360.2</v>
          </cell>
          <cell r="E597">
            <v>360.2</v>
          </cell>
          <cell r="F597" t="str">
            <v>Rights-of-Way</v>
          </cell>
          <cell r="H597">
            <v>4393309.88</v>
          </cell>
          <cell r="J597">
            <v>-15474.660000000002</v>
          </cell>
          <cell r="L597">
            <v>4377835.22</v>
          </cell>
          <cell r="N597">
            <v>-17346.480000000003</v>
          </cell>
          <cell r="P597">
            <v>4360488.7399999993</v>
          </cell>
          <cell r="R597">
            <v>1686196</v>
          </cell>
          <cell r="T597">
            <v>1.6722311182766663</v>
          </cell>
          <cell r="V597">
            <v>73337</v>
          </cell>
          <cell r="X597">
            <v>-15474.660000000002</v>
          </cell>
          <cell r="Z597">
            <v>0</v>
          </cell>
          <cell r="AB597">
            <v>0</v>
          </cell>
          <cell r="AD597">
            <v>1744058.34</v>
          </cell>
          <cell r="AF597">
            <v>1.6722311182766663</v>
          </cell>
          <cell r="AH597">
            <v>73062</v>
          </cell>
          <cell r="AJ597">
            <v>-17346.480000000003</v>
          </cell>
          <cell r="AL597">
            <v>0</v>
          </cell>
          <cell r="AN597">
            <v>0</v>
          </cell>
          <cell r="AP597">
            <v>1799773.86</v>
          </cell>
        </row>
        <row r="598">
          <cell r="A598" t="str">
            <v>36100Wyoming</v>
          </cell>
          <cell r="B598" t="str">
            <v>Wyoming</v>
          </cell>
          <cell r="C598" t="str">
            <v>Wyoming</v>
          </cell>
          <cell r="D598">
            <v>361</v>
          </cell>
          <cell r="E598">
            <v>361</v>
          </cell>
          <cell r="F598" t="str">
            <v>Structures and Improvements</v>
          </cell>
          <cell r="H598">
            <v>9446272.8200000003</v>
          </cell>
          <cell r="J598">
            <v>-30743.430000000008</v>
          </cell>
          <cell r="L598">
            <v>9415529.3900000006</v>
          </cell>
          <cell r="N598">
            <v>-32454.49</v>
          </cell>
          <cell r="P598">
            <v>9383074.9000000004</v>
          </cell>
          <cell r="R598">
            <v>2465434</v>
          </cell>
          <cell r="T598">
            <v>1.5840078355910032</v>
          </cell>
          <cell r="V598">
            <v>149386</v>
          </cell>
          <cell r="X598">
            <v>-30743.430000000008</v>
          </cell>
          <cell r="Z598">
            <v>-10</v>
          </cell>
          <cell r="AB598">
            <v>-3074.3430000000003</v>
          </cell>
          <cell r="AD598">
            <v>2581002.227</v>
          </cell>
          <cell r="AF598">
            <v>1.5840078355910032</v>
          </cell>
          <cell r="AH598">
            <v>148886</v>
          </cell>
          <cell r="AJ598">
            <v>-32454.49</v>
          </cell>
          <cell r="AL598">
            <v>-10</v>
          </cell>
          <cell r="AN598">
            <v>-3245.4490000000001</v>
          </cell>
          <cell r="AP598">
            <v>2694188.2879999997</v>
          </cell>
        </row>
        <row r="599">
          <cell r="A599" t="str">
            <v>36200Wyoming</v>
          </cell>
          <cell r="B599" t="str">
            <v>Wyoming</v>
          </cell>
          <cell r="C599" t="str">
            <v>Wyoming</v>
          </cell>
          <cell r="D599">
            <v>362</v>
          </cell>
          <cell r="E599">
            <v>362</v>
          </cell>
          <cell r="F599" t="str">
            <v>Station Equipment</v>
          </cell>
          <cell r="H599">
            <v>121468248.25</v>
          </cell>
          <cell r="J599">
            <v>-986698.88000000012</v>
          </cell>
          <cell r="L599">
            <v>120481549.37</v>
          </cell>
          <cell r="N599">
            <v>-1005782.8599999999</v>
          </cell>
          <cell r="P599">
            <v>119475766.51000001</v>
          </cell>
          <cell r="R599">
            <v>32709024</v>
          </cell>
          <cell r="T599">
            <v>2.0580779966074889</v>
          </cell>
          <cell r="V599">
            <v>2489758</v>
          </cell>
          <cell r="X599">
            <v>-986698.88000000012</v>
          </cell>
          <cell r="Z599">
            <v>-10</v>
          </cell>
          <cell r="AB599">
            <v>-98669.888000000006</v>
          </cell>
          <cell r="AD599">
            <v>34113413.232000001</v>
          </cell>
          <cell r="AF599">
            <v>2.0580779966074889</v>
          </cell>
          <cell r="AH599">
            <v>2469254</v>
          </cell>
          <cell r="AJ599">
            <v>-1005782.8599999999</v>
          </cell>
          <cell r="AL599">
            <v>-10</v>
          </cell>
          <cell r="AN599">
            <v>-100578.28599999998</v>
          </cell>
          <cell r="AP599">
            <v>35476306.086000003</v>
          </cell>
        </row>
        <row r="600">
          <cell r="A600" t="str">
            <v>36270Wyoming</v>
          </cell>
          <cell r="B600" t="str">
            <v>Wyoming</v>
          </cell>
          <cell r="C600" t="str">
            <v>Wyoming</v>
          </cell>
          <cell r="D600">
            <v>362.7</v>
          </cell>
          <cell r="E600">
            <v>362.7</v>
          </cell>
          <cell r="F600" t="str">
            <v>Supervisory Equipment</v>
          </cell>
          <cell r="H600">
            <v>2032169.02</v>
          </cell>
          <cell r="J600">
            <v>-350733.2</v>
          </cell>
          <cell r="L600">
            <v>1681435.82</v>
          </cell>
          <cell r="N600">
            <v>-299652.09999999998</v>
          </cell>
          <cell r="P600">
            <v>1381783.7200000002</v>
          </cell>
          <cell r="R600">
            <v>1760819</v>
          </cell>
          <cell r="T600">
            <v>3.9900483561010271</v>
          </cell>
          <cell r="V600">
            <v>74087</v>
          </cell>
          <cell r="X600">
            <v>-350733.2</v>
          </cell>
          <cell r="Z600">
            <v>0</v>
          </cell>
          <cell r="AB600">
            <v>0</v>
          </cell>
          <cell r="AD600">
            <v>1484172.8</v>
          </cell>
          <cell r="AF600">
            <v>3.9900483561010271</v>
          </cell>
          <cell r="AH600">
            <v>61112</v>
          </cell>
          <cell r="AJ600">
            <v>-299652.09999999998</v>
          </cell>
          <cell r="AL600">
            <v>0</v>
          </cell>
          <cell r="AN600">
            <v>0</v>
          </cell>
          <cell r="AP600">
            <v>1245632.7000000002</v>
          </cell>
        </row>
        <row r="601">
          <cell r="A601" t="str">
            <v>36400Wyoming</v>
          </cell>
          <cell r="B601" t="str">
            <v>Wyoming</v>
          </cell>
          <cell r="C601" t="str">
            <v>Wyoming</v>
          </cell>
          <cell r="D601">
            <v>364</v>
          </cell>
          <cell r="E601">
            <v>364</v>
          </cell>
          <cell r="F601" t="str">
            <v>Poles, Towers and Fixtures</v>
          </cell>
          <cell r="H601">
            <v>120934818.95999999</v>
          </cell>
          <cell r="J601">
            <v>-1155195.9300000004</v>
          </cell>
          <cell r="L601">
            <v>119779623.02999999</v>
          </cell>
          <cell r="N601">
            <v>-1178630.3</v>
          </cell>
          <cell r="P601">
            <v>118600992.72999999</v>
          </cell>
          <cell r="R601">
            <v>59449242</v>
          </cell>
          <cell r="T601">
            <v>3.9511393160013975</v>
          </cell>
          <cell r="V601">
            <v>4755481</v>
          </cell>
          <cell r="X601">
            <v>-1155195.9300000004</v>
          </cell>
          <cell r="Z601">
            <v>-100</v>
          </cell>
          <cell r="AB601">
            <v>-1155195.9300000004</v>
          </cell>
          <cell r="AD601">
            <v>61894331.140000001</v>
          </cell>
          <cell r="AF601">
            <v>3.9511393160013975</v>
          </cell>
          <cell r="AH601">
            <v>4709375</v>
          </cell>
          <cell r="AJ601">
            <v>-1178630.3</v>
          </cell>
          <cell r="AL601">
            <v>-100</v>
          </cell>
          <cell r="AN601">
            <v>-1178630.3</v>
          </cell>
          <cell r="AP601">
            <v>64246445.540000007</v>
          </cell>
        </row>
        <row r="602">
          <cell r="A602" t="str">
            <v>36500Wyoming</v>
          </cell>
          <cell r="B602" t="str">
            <v>Wyoming</v>
          </cell>
          <cell r="C602" t="str">
            <v>Wyoming</v>
          </cell>
          <cell r="D602">
            <v>365</v>
          </cell>
          <cell r="E602">
            <v>365</v>
          </cell>
          <cell r="F602" t="str">
            <v>Overhead Conductors and Devices</v>
          </cell>
          <cell r="H602">
            <v>95210832.609999999</v>
          </cell>
          <cell r="J602">
            <v>-937630.82999999973</v>
          </cell>
          <cell r="L602">
            <v>94273201.780000001</v>
          </cell>
          <cell r="N602">
            <v>-945725.05999999994</v>
          </cell>
          <cell r="P602">
            <v>93327476.719999999</v>
          </cell>
          <cell r="R602">
            <v>33637149</v>
          </cell>
          <cell r="T602">
            <v>3.0123730702415088</v>
          </cell>
          <cell r="V602">
            <v>2853983</v>
          </cell>
          <cell r="X602">
            <v>-937630.82999999973</v>
          </cell>
          <cell r="Z602">
            <v>-40</v>
          </cell>
          <cell r="AB602">
            <v>-375052.33199999988</v>
          </cell>
          <cell r="AD602">
            <v>35178448.838</v>
          </cell>
          <cell r="AF602">
            <v>3.0123730702415088</v>
          </cell>
          <cell r="AH602">
            <v>2825616</v>
          </cell>
          <cell r="AJ602">
            <v>-945725.05999999994</v>
          </cell>
          <cell r="AL602">
            <v>-40</v>
          </cell>
          <cell r="AN602">
            <v>-378290.02399999998</v>
          </cell>
          <cell r="AP602">
            <v>36680049.754000001</v>
          </cell>
        </row>
        <row r="603">
          <cell r="A603" t="str">
            <v>36600Wyoming</v>
          </cell>
          <cell r="B603" t="str">
            <v>Wyoming</v>
          </cell>
          <cell r="C603" t="str">
            <v>Wyoming</v>
          </cell>
          <cell r="D603">
            <v>366</v>
          </cell>
          <cell r="E603">
            <v>366</v>
          </cell>
          <cell r="F603" t="str">
            <v>Underground Conduit</v>
          </cell>
          <cell r="H603">
            <v>18647610.800000001</v>
          </cell>
          <cell r="J603">
            <v>-96438.890000000014</v>
          </cell>
          <cell r="L603">
            <v>18551171.91</v>
          </cell>
          <cell r="N603">
            <v>-105973.26</v>
          </cell>
          <cell r="P603">
            <v>18445198.649999999</v>
          </cell>
          <cell r="R603">
            <v>8096804</v>
          </cell>
          <cell r="T603">
            <v>2.6077778880216163</v>
          </cell>
          <cell r="V603">
            <v>485031</v>
          </cell>
          <cell r="X603">
            <v>-96438.890000000014</v>
          </cell>
          <cell r="Z603">
            <v>-40</v>
          </cell>
          <cell r="AB603">
            <v>-38575.556000000004</v>
          </cell>
          <cell r="AD603">
            <v>8446820.5539999995</v>
          </cell>
          <cell r="AF603">
            <v>2.6077778880216163</v>
          </cell>
          <cell r="AH603">
            <v>482392</v>
          </cell>
          <cell r="AJ603">
            <v>-105973.26</v>
          </cell>
          <cell r="AL603">
            <v>-40</v>
          </cell>
          <cell r="AN603">
            <v>-42389.303999999996</v>
          </cell>
          <cell r="AP603">
            <v>8780849.9900000002</v>
          </cell>
        </row>
        <row r="604">
          <cell r="A604" t="str">
            <v>36700Wyoming</v>
          </cell>
          <cell r="B604" t="str">
            <v>Wyoming</v>
          </cell>
          <cell r="C604" t="str">
            <v>Wyoming</v>
          </cell>
          <cell r="D604">
            <v>367</v>
          </cell>
          <cell r="E604">
            <v>367</v>
          </cell>
          <cell r="F604" t="str">
            <v>Underground Conductors and Devices</v>
          </cell>
          <cell r="H604">
            <v>49408746.520000003</v>
          </cell>
          <cell r="J604">
            <v>-281602.68</v>
          </cell>
          <cell r="L604">
            <v>49127143.840000004</v>
          </cell>
          <cell r="N604">
            <v>-317592.45999999996</v>
          </cell>
          <cell r="P604">
            <v>48809551.380000003</v>
          </cell>
          <cell r="R604">
            <v>25641228</v>
          </cell>
          <cell r="T604">
            <v>2.4422863965609589</v>
          </cell>
          <cell r="V604">
            <v>1203264</v>
          </cell>
          <cell r="X604">
            <v>-281602.68</v>
          </cell>
          <cell r="Z604">
            <v>-35</v>
          </cell>
          <cell r="AB604">
            <v>-98560.937999999995</v>
          </cell>
          <cell r="AD604">
            <v>26464328.381999999</v>
          </cell>
          <cell r="AF604">
            <v>2.4422863965609589</v>
          </cell>
          <cell r="AH604">
            <v>1195947</v>
          </cell>
          <cell r="AJ604">
            <v>-317592.45999999996</v>
          </cell>
          <cell r="AL604">
            <v>-35</v>
          </cell>
          <cell r="AN604">
            <v>-111157.36099999998</v>
          </cell>
          <cell r="AP604">
            <v>27231525.560999997</v>
          </cell>
        </row>
        <row r="605">
          <cell r="A605" t="str">
            <v>36800Wyoming</v>
          </cell>
          <cell r="B605" t="str">
            <v>Wyoming</v>
          </cell>
          <cell r="C605" t="str">
            <v>Wyoming</v>
          </cell>
          <cell r="D605">
            <v>368</v>
          </cell>
          <cell r="E605">
            <v>368</v>
          </cell>
          <cell r="F605" t="str">
            <v>Line Transformers</v>
          </cell>
          <cell r="H605">
            <v>97151040.079999998</v>
          </cell>
          <cell r="J605">
            <v>-1357695.4799999997</v>
          </cell>
          <cell r="L605">
            <v>95793344.599999994</v>
          </cell>
          <cell r="N605">
            <v>-1382238.4199999997</v>
          </cell>
          <cell r="P605">
            <v>94411106.179999992</v>
          </cell>
          <cell r="R605">
            <v>35782488</v>
          </cell>
          <cell r="T605">
            <v>2.8853911376151422</v>
          </cell>
          <cell r="V605">
            <v>2783600</v>
          </cell>
          <cell r="X605">
            <v>-1357695.4799999997</v>
          </cell>
          <cell r="Z605">
            <v>-25</v>
          </cell>
          <cell r="AB605">
            <v>-339423.86999999994</v>
          </cell>
          <cell r="AD605">
            <v>36868968.650000006</v>
          </cell>
          <cell r="AF605">
            <v>2.8853911376151422</v>
          </cell>
          <cell r="AH605">
            <v>2744071</v>
          </cell>
          <cell r="AJ605">
            <v>-1382238.4199999997</v>
          </cell>
          <cell r="AL605">
            <v>-25</v>
          </cell>
          <cell r="AN605">
            <v>-345559.60499999992</v>
          </cell>
          <cell r="AP605">
            <v>37885241.625000007</v>
          </cell>
        </row>
        <row r="606">
          <cell r="A606" t="str">
            <v>36910Wyoming</v>
          </cell>
          <cell r="B606" t="str">
            <v>Wyoming</v>
          </cell>
          <cell r="C606" t="str">
            <v>Wyoming</v>
          </cell>
          <cell r="D606">
            <v>369.1</v>
          </cell>
          <cell r="E606">
            <v>369.1</v>
          </cell>
          <cell r="F606" t="str">
            <v>Overhead Services</v>
          </cell>
          <cell r="H606">
            <v>16139463.57</v>
          </cell>
          <cell r="J606">
            <v>-98366.030000000013</v>
          </cell>
          <cell r="L606">
            <v>16041097.540000001</v>
          </cell>
          <cell r="N606">
            <v>-101101.48999999999</v>
          </cell>
          <cell r="P606">
            <v>15939996.050000001</v>
          </cell>
          <cell r="R606">
            <v>4819984</v>
          </cell>
          <cell r="T606">
            <v>1.8767060232874302</v>
          </cell>
          <cell r="V606">
            <v>301967</v>
          </cell>
          <cell r="X606">
            <v>-98366.030000000013</v>
          </cell>
          <cell r="Z606">
            <v>-25</v>
          </cell>
          <cell r="AB606">
            <v>-24591.507500000003</v>
          </cell>
          <cell r="AD606">
            <v>4998993.4624999994</v>
          </cell>
          <cell r="AF606">
            <v>1.8767060232874302</v>
          </cell>
          <cell r="AH606">
            <v>300096</v>
          </cell>
          <cell r="AJ606">
            <v>-101101.48999999999</v>
          </cell>
          <cell r="AL606">
            <v>-25</v>
          </cell>
          <cell r="AN606">
            <v>-25275.372500000001</v>
          </cell>
          <cell r="AP606">
            <v>5172712.5999999996</v>
          </cell>
        </row>
        <row r="607">
          <cell r="A607" t="str">
            <v>36920Wyoming</v>
          </cell>
          <cell r="B607" t="str">
            <v>Wyoming</v>
          </cell>
          <cell r="C607" t="str">
            <v>Wyoming</v>
          </cell>
          <cell r="D607">
            <v>369.2</v>
          </cell>
          <cell r="E607">
            <v>369.2</v>
          </cell>
          <cell r="F607" t="str">
            <v>Underground Services</v>
          </cell>
          <cell r="H607">
            <v>33312175.57</v>
          </cell>
          <cell r="J607">
            <v>-32431.019999999997</v>
          </cell>
          <cell r="L607">
            <v>33279744.550000001</v>
          </cell>
          <cell r="N607">
            <v>-43626.099999999984</v>
          </cell>
          <cell r="P607">
            <v>33236118.449999999</v>
          </cell>
          <cell r="R607">
            <v>13433743</v>
          </cell>
          <cell r="T607">
            <v>2.1378843537414776</v>
          </cell>
          <cell r="V607">
            <v>711829</v>
          </cell>
          <cell r="X607">
            <v>-32431.019999999997</v>
          </cell>
          <cell r="Z607">
            <v>-50</v>
          </cell>
          <cell r="AB607">
            <v>-16215.509999999998</v>
          </cell>
          <cell r="AD607">
            <v>14096925.470000001</v>
          </cell>
          <cell r="AF607">
            <v>2.1378843537414776</v>
          </cell>
          <cell r="AH607">
            <v>711016</v>
          </cell>
          <cell r="AJ607">
            <v>-43626.099999999984</v>
          </cell>
          <cell r="AL607">
            <v>-50</v>
          </cell>
          <cell r="AN607">
            <v>-21813.049999999992</v>
          </cell>
          <cell r="AP607">
            <v>14742502.32</v>
          </cell>
        </row>
        <row r="608">
          <cell r="A608" t="str">
            <v>37000Wyoming</v>
          </cell>
          <cell r="B608" t="str">
            <v>Wyoming</v>
          </cell>
          <cell r="C608" t="str">
            <v>Wyoming</v>
          </cell>
          <cell r="D608">
            <v>370</v>
          </cell>
          <cell r="E608">
            <v>370</v>
          </cell>
          <cell r="F608" t="str">
            <v>Meters</v>
          </cell>
          <cell r="H608">
            <v>14069838.99</v>
          </cell>
          <cell r="J608">
            <v>-209605.31999999998</v>
          </cell>
          <cell r="L608">
            <v>13860233.67</v>
          </cell>
          <cell r="N608">
            <v>-167392.81000000006</v>
          </cell>
          <cell r="P608">
            <v>13692840.859999999</v>
          </cell>
          <cell r="R608">
            <v>2549887</v>
          </cell>
          <cell r="T608">
            <v>3.6380750715264574</v>
          </cell>
          <cell r="V608">
            <v>508059</v>
          </cell>
          <cell r="X608">
            <v>-209605.31999999998</v>
          </cell>
          <cell r="Z608">
            <v>-2</v>
          </cell>
          <cell r="AB608">
            <v>-4192.1063999999997</v>
          </cell>
          <cell r="AD608">
            <v>2844148.5736000002</v>
          </cell>
          <cell r="AF608">
            <v>3.6380750715264574</v>
          </cell>
          <cell r="AH608">
            <v>501201</v>
          </cell>
          <cell r="AJ608">
            <v>-167392.81000000006</v>
          </cell>
          <cell r="AL608">
            <v>-2</v>
          </cell>
          <cell r="AN608">
            <v>-3347.8562000000011</v>
          </cell>
          <cell r="AP608">
            <v>3174608.9074000004</v>
          </cell>
        </row>
        <row r="609">
          <cell r="A609" t="str">
            <v>37100Wyoming</v>
          </cell>
          <cell r="B609" t="str">
            <v>Wyoming</v>
          </cell>
          <cell r="C609" t="str">
            <v>Wyoming</v>
          </cell>
          <cell r="D609">
            <v>371</v>
          </cell>
          <cell r="E609">
            <v>371</v>
          </cell>
          <cell r="F609" t="str">
            <v>Installations on Customer Premises</v>
          </cell>
          <cell r="H609">
            <v>931425.57</v>
          </cell>
          <cell r="J609">
            <v>-71258.12999999999</v>
          </cell>
          <cell r="L609">
            <v>860167.44</v>
          </cell>
          <cell r="N609">
            <v>-59568.689999999995</v>
          </cell>
          <cell r="P609">
            <v>800598.75</v>
          </cell>
          <cell r="R609">
            <v>880834</v>
          </cell>
          <cell r="T609">
            <v>4.799905454765085</v>
          </cell>
          <cell r="V609">
            <v>42997</v>
          </cell>
          <cell r="X609">
            <v>-71258.12999999999</v>
          </cell>
          <cell r="Z609">
            <v>-60</v>
          </cell>
          <cell r="AB609">
            <v>-42754.877999999997</v>
          </cell>
          <cell r="AD609">
            <v>809817.99199999997</v>
          </cell>
          <cell r="AF609">
            <v>4.799905454765085</v>
          </cell>
          <cell r="AH609">
            <v>39858</v>
          </cell>
          <cell r="AJ609">
            <v>-59568.689999999995</v>
          </cell>
          <cell r="AL609">
            <v>-60</v>
          </cell>
          <cell r="AN609">
            <v>-35741.214</v>
          </cell>
          <cell r="AP609">
            <v>754366.08799999999</v>
          </cell>
        </row>
        <row r="610">
          <cell r="A610" t="str">
            <v>37300Wyoming</v>
          </cell>
          <cell r="B610" t="str">
            <v>Wyoming</v>
          </cell>
          <cell r="C610" t="str">
            <v>Wyoming</v>
          </cell>
          <cell r="D610">
            <v>373</v>
          </cell>
          <cell r="E610">
            <v>373</v>
          </cell>
          <cell r="F610" t="str">
            <v>Street Lighting and Signal Systems</v>
          </cell>
          <cell r="H610">
            <v>9929128.1899999995</v>
          </cell>
          <cell r="J610">
            <v>-110888.71000000002</v>
          </cell>
          <cell r="L610">
            <v>9818239.4799999986</v>
          </cell>
          <cell r="N610">
            <v>-111932.35000000002</v>
          </cell>
          <cell r="P610">
            <v>9706307.129999999</v>
          </cell>
          <cell r="R610">
            <v>3496037</v>
          </cell>
          <cell r="T610">
            <v>3.0555198447317591</v>
          </cell>
          <cell r="V610">
            <v>301692</v>
          </cell>
          <cell r="X610">
            <v>-110888.71000000002</v>
          </cell>
          <cell r="Z610">
            <v>-45</v>
          </cell>
          <cell r="AB610">
            <v>-49899.919500000011</v>
          </cell>
          <cell r="AD610">
            <v>3636940.3705000002</v>
          </cell>
          <cell r="AF610">
            <v>3.0555198447317591</v>
          </cell>
          <cell r="AH610">
            <v>298288</v>
          </cell>
          <cell r="AJ610">
            <v>-111932.35000000002</v>
          </cell>
          <cell r="AL610">
            <v>-45</v>
          </cell>
          <cell r="AN610">
            <v>-50369.55750000001</v>
          </cell>
          <cell r="AP610">
            <v>3772926.463</v>
          </cell>
        </row>
        <row r="611">
          <cell r="F611" t="str">
            <v>TOTAL WYOMING - DISTRIBUTION</v>
          </cell>
          <cell r="H611">
            <v>593075080.83000016</v>
          </cell>
          <cell r="J611">
            <v>-5734763.1900000004</v>
          </cell>
          <cell r="L611">
            <v>587340317.6400001</v>
          </cell>
          <cell r="N611">
            <v>-5769016.8699999982</v>
          </cell>
          <cell r="P611">
            <v>581571300.76999998</v>
          </cell>
          <cell r="R611">
            <v>226408869</v>
          </cell>
          <cell r="V611">
            <v>16734471</v>
          </cell>
          <cell r="X611">
            <v>-5734763.1900000004</v>
          </cell>
          <cell r="AB611">
            <v>-2246206.7783999997</v>
          </cell>
          <cell r="AD611">
            <v>235162370.0316</v>
          </cell>
          <cell r="AH611">
            <v>16560174</v>
          </cell>
          <cell r="AJ611">
            <v>-5769016.8699999982</v>
          </cell>
          <cell r="AN611">
            <v>-2296397.3791999999</v>
          </cell>
          <cell r="AP611">
            <v>243657129.78240001</v>
          </cell>
        </row>
        <row r="613">
          <cell r="F613" t="str">
            <v>CALIFORNIA -  DISTRIBUTION</v>
          </cell>
        </row>
        <row r="614">
          <cell r="A614" t="str">
            <v>36020California</v>
          </cell>
          <cell r="B614" t="str">
            <v>California</v>
          </cell>
          <cell r="C614" t="str">
            <v>California</v>
          </cell>
          <cell r="D614">
            <v>360.2</v>
          </cell>
          <cell r="E614">
            <v>360.2</v>
          </cell>
          <cell r="F614" t="str">
            <v>Rights-of-Way</v>
          </cell>
          <cell r="H614">
            <v>957954.51</v>
          </cell>
          <cell r="J614">
            <v>-22077.340000000004</v>
          </cell>
          <cell r="L614">
            <v>935877.17</v>
          </cell>
          <cell r="N614">
            <v>-22637.499999999993</v>
          </cell>
          <cell r="P614">
            <v>913239.67</v>
          </cell>
          <cell r="R614">
            <v>675373</v>
          </cell>
          <cell r="T614">
            <v>1.6722311182766663</v>
          </cell>
          <cell r="V614">
            <v>15835</v>
          </cell>
          <cell r="X614">
            <v>-22077.340000000004</v>
          </cell>
          <cell r="Z614">
            <v>0</v>
          </cell>
          <cell r="AB614">
            <v>0</v>
          </cell>
          <cell r="AD614">
            <v>669130.66</v>
          </cell>
          <cell r="AF614">
            <v>1.6722311182766663</v>
          </cell>
          <cell r="AH614">
            <v>15461</v>
          </cell>
          <cell r="AJ614">
            <v>-22637.499999999993</v>
          </cell>
          <cell r="AL614">
            <v>0</v>
          </cell>
          <cell r="AN614">
            <v>0</v>
          </cell>
          <cell r="AP614">
            <v>661954.16</v>
          </cell>
        </row>
        <row r="615">
          <cell r="A615" t="str">
            <v>36100California</v>
          </cell>
          <cell r="B615" t="str">
            <v>California</v>
          </cell>
          <cell r="C615" t="str">
            <v>California</v>
          </cell>
          <cell r="D615">
            <v>361</v>
          </cell>
          <cell r="E615">
            <v>361</v>
          </cell>
          <cell r="F615" t="str">
            <v>Structures and Improvements</v>
          </cell>
          <cell r="H615">
            <v>4045361.08</v>
          </cell>
          <cell r="J615">
            <v>-13051.719999999998</v>
          </cell>
          <cell r="L615">
            <v>4032309.36</v>
          </cell>
          <cell r="N615">
            <v>-13765.279999999999</v>
          </cell>
          <cell r="P615">
            <v>4018544.08</v>
          </cell>
          <cell r="R615">
            <v>745155</v>
          </cell>
          <cell r="T615">
            <v>1.5840078355910032</v>
          </cell>
          <cell r="V615">
            <v>63975</v>
          </cell>
          <cell r="X615">
            <v>-13051.719999999998</v>
          </cell>
          <cell r="Z615">
            <v>-5</v>
          </cell>
          <cell r="AB615">
            <v>-652.5859999999999</v>
          </cell>
          <cell r="AD615">
            <v>795425.69400000002</v>
          </cell>
          <cell r="AF615">
            <v>1.5840078355910032</v>
          </cell>
          <cell r="AH615">
            <v>63763</v>
          </cell>
          <cell r="AJ615">
            <v>-13765.279999999999</v>
          </cell>
          <cell r="AL615">
            <v>-5</v>
          </cell>
          <cell r="AN615">
            <v>-688.2639999999999</v>
          </cell>
          <cell r="AP615">
            <v>844735.15</v>
          </cell>
        </row>
        <row r="616">
          <cell r="A616" t="str">
            <v>36200California</v>
          </cell>
          <cell r="B616" t="str">
            <v>California</v>
          </cell>
          <cell r="C616" t="str">
            <v>California</v>
          </cell>
          <cell r="D616">
            <v>362</v>
          </cell>
          <cell r="E616">
            <v>362</v>
          </cell>
          <cell r="F616" t="str">
            <v>Station Equipment</v>
          </cell>
          <cell r="H616">
            <v>21982704.469999999</v>
          </cell>
          <cell r="J616">
            <v>-213252.23</v>
          </cell>
          <cell r="L616">
            <v>21769452.239999998</v>
          </cell>
          <cell r="N616">
            <v>-217072.17999999991</v>
          </cell>
          <cell r="P616">
            <v>21552380.059999999</v>
          </cell>
          <cell r="R616">
            <v>6095417</v>
          </cell>
          <cell r="T616">
            <v>2.0580779966074889</v>
          </cell>
          <cell r="V616">
            <v>450227</v>
          </cell>
          <cell r="X616">
            <v>-213252.23</v>
          </cell>
          <cell r="Z616">
            <v>-25</v>
          </cell>
          <cell r="AB616">
            <v>-53313.057500000003</v>
          </cell>
          <cell r="AD616">
            <v>6279078.7124999994</v>
          </cell>
          <cell r="AF616">
            <v>2.0580779966074889</v>
          </cell>
          <cell r="AH616">
            <v>445799</v>
          </cell>
          <cell r="AJ616">
            <v>-217072.17999999991</v>
          </cell>
          <cell r="AL616">
            <v>-25</v>
          </cell>
          <cell r="AN616">
            <v>-54268.044999999969</v>
          </cell>
          <cell r="AP616">
            <v>6453537.4874999998</v>
          </cell>
        </row>
        <row r="617">
          <cell r="A617" t="str">
            <v>36270California</v>
          </cell>
          <cell r="B617" t="str">
            <v>California</v>
          </cell>
          <cell r="C617" t="str">
            <v>California</v>
          </cell>
          <cell r="D617">
            <v>362.7</v>
          </cell>
          <cell r="E617">
            <v>362.7</v>
          </cell>
          <cell r="F617" t="str">
            <v>Supervisory Equipment</v>
          </cell>
          <cell r="H617">
            <v>217010.27</v>
          </cell>
          <cell r="J617">
            <v>-61718.84</v>
          </cell>
          <cell r="L617">
            <v>155291.43</v>
          </cell>
          <cell r="N617">
            <v>-54077.86</v>
          </cell>
          <cell r="P617">
            <v>101213.56999999999</v>
          </cell>
          <cell r="R617">
            <v>217010</v>
          </cell>
          <cell r="T617">
            <v>3.9900483561010271</v>
          </cell>
          <cell r="V617">
            <v>7428</v>
          </cell>
          <cell r="X617">
            <v>-61718.84</v>
          </cell>
          <cell r="Z617">
            <v>0</v>
          </cell>
          <cell r="AB617">
            <v>0</v>
          </cell>
          <cell r="AD617">
            <v>162719.16</v>
          </cell>
          <cell r="AF617">
            <v>3.9900483561010271</v>
          </cell>
          <cell r="AH617">
            <v>5117</v>
          </cell>
          <cell r="AJ617">
            <v>-54077.86</v>
          </cell>
          <cell r="AL617">
            <v>0</v>
          </cell>
          <cell r="AN617">
            <v>0</v>
          </cell>
          <cell r="AP617">
            <v>113758.3</v>
          </cell>
        </row>
        <row r="618">
          <cell r="A618" t="str">
            <v>36400California</v>
          </cell>
          <cell r="B618" t="str">
            <v>California</v>
          </cell>
          <cell r="C618" t="str">
            <v>California</v>
          </cell>
          <cell r="D618">
            <v>364</v>
          </cell>
          <cell r="E618">
            <v>364</v>
          </cell>
          <cell r="F618" t="str">
            <v>Poles, Towers and Fixtures</v>
          </cell>
          <cell r="H618">
            <v>56507875.689999998</v>
          </cell>
          <cell r="J618">
            <v>-464276.83999999997</v>
          </cell>
          <cell r="L618">
            <v>56043598.849999994</v>
          </cell>
          <cell r="N618">
            <v>-473228.21000000014</v>
          </cell>
          <cell r="P618">
            <v>55570370.639999993</v>
          </cell>
          <cell r="R618">
            <v>26706562</v>
          </cell>
          <cell r="T618">
            <v>3.9511393160013975</v>
          </cell>
          <cell r="V618">
            <v>2223533</v>
          </cell>
          <cell r="X618">
            <v>-464276.83999999997</v>
          </cell>
          <cell r="Z618">
            <v>-100</v>
          </cell>
          <cell r="AB618">
            <v>-464276.84</v>
          </cell>
          <cell r="AD618">
            <v>28001541.32</v>
          </cell>
          <cell r="AF618">
            <v>3.9511393160013975</v>
          </cell>
          <cell r="AH618">
            <v>2205012</v>
          </cell>
          <cell r="AJ618">
            <v>-473228.21000000014</v>
          </cell>
          <cell r="AL618">
            <v>-100</v>
          </cell>
          <cell r="AN618">
            <v>-473228.21000000014</v>
          </cell>
          <cell r="AP618">
            <v>29260096.899999999</v>
          </cell>
        </row>
        <row r="619">
          <cell r="A619" t="str">
            <v>36500California</v>
          </cell>
          <cell r="B619" t="str">
            <v>California</v>
          </cell>
          <cell r="C619" t="str">
            <v>California</v>
          </cell>
          <cell r="D619">
            <v>365</v>
          </cell>
          <cell r="E619">
            <v>365</v>
          </cell>
          <cell r="F619" t="str">
            <v>Overhead Conductors and Devices</v>
          </cell>
          <cell r="H619">
            <v>32535099.370000001</v>
          </cell>
          <cell r="J619">
            <v>-247532.34000000005</v>
          </cell>
          <cell r="L619">
            <v>32287567.030000001</v>
          </cell>
          <cell r="N619">
            <v>-251551.68</v>
          </cell>
          <cell r="P619">
            <v>32036015.350000001</v>
          </cell>
          <cell r="R619">
            <v>16631695</v>
          </cell>
          <cell r="T619">
            <v>3.0123730702415088</v>
          </cell>
          <cell r="V619">
            <v>976350</v>
          </cell>
          <cell r="X619">
            <v>-247532.34000000005</v>
          </cell>
          <cell r="Z619">
            <v>-70</v>
          </cell>
          <cell r="AB619">
            <v>-173272.63800000004</v>
          </cell>
          <cell r="AD619">
            <v>17187240.022</v>
          </cell>
          <cell r="AF619">
            <v>3.0123730702415088</v>
          </cell>
          <cell r="AH619">
            <v>968833</v>
          </cell>
          <cell r="AJ619">
            <v>-251551.68</v>
          </cell>
          <cell r="AL619">
            <v>-70</v>
          </cell>
          <cell r="AN619">
            <v>-176086.17599999998</v>
          </cell>
          <cell r="AP619">
            <v>17728435.166000001</v>
          </cell>
        </row>
        <row r="620">
          <cell r="A620" t="str">
            <v>36600California</v>
          </cell>
          <cell r="B620" t="str">
            <v>California</v>
          </cell>
          <cell r="C620" t="str">
            <v>California</v>
          </cell>
          <cell r="D620">
            <v>366</v>
          </cell>
          <cell r="E620">
            <v>366</v>
          </cell>
          <cell r="F620" t="str">
            <v>Underground Conduit</v>
          </cell>
          <cell r="H620">
            <v>15694054.939999999</v>
          </cell>
          <cell r="J620">
            <v>-26013.7</v>
          </cell>
          <cell r="L620">
            <v>15668041.24</v>
          </cell>
          <cell r="N620">
            <v>-29665.29</v>
          </cell>
          <cell r="P620">
            <v>15638375.950000001</v>
          </cell>
          <cell r="R620">
            <v>8629012</v>
          </cell>
          <cell r="T620">
            <v>2.6077778880216163</v>
          </cell>
          <cell r="V620">
            <v>408927</v>
          </cell>
          <cell r="X620">
            <v>-26013.7</v>
          </cell>
          <cell r="Z620">
            <v>-45</v>
          </cell>
          <cell r="AB620">
            <v>-11706.165000000001</v>
          </cell>
          <cell r="AD620">
            <v>9000219.1350000016</v>
          </cell>
          <cell r="AF620">
            <v>2.6077778880216163</v>
          </cell>
          <cell r="AH620">
            <v>408201</v>
          </cell>
          <cell r="AJ620">
            <v>-29665.29</v>
          </cell>
          <cell r="AL620">
            <v>-45</v>
          </cell>
          <cell r="AN620">
            <v>-13349.380500000001</v>
          </cell>
          <cell r="AP620">
            <v>9365405.4645000026</v>
          </cell>
        </row>
        <row r="621">
          <cell r="A621" t="str">
            <v>36700California</v>
          </cell>
          <cell r="B621" t="str">
            <v>California</v>
          </cell>
          <cell r="C621" t="str">
            <v>California</v>
          </cell>
          <cell r="D621">
            <v>367</v>
          </cell>
          <cell r="E621">
            <v>367</v>
          </cell>
          <cell r="F621" t="str">
            <v>Underground Conductors and Devices</v>
          </cell>
          <cell r="H621">
            <v>17026967.440000001</v>
          </cell>
          <cell r="J621">
            <v>-86769.11</v>
          </cell>
          <cell r="L621">
            <v>16940198.330000002</v>
          </cell>
          <cell r="N621">
            <v>-94143.910000000018</v>
          </cell>
          <cell r="P621">
            <v>16846054.420000002</v>
          </cell>
          <cell r="R621">
            <v>9081730</v>
          </cell>
          <cell r="T621">
            <v>2.4422863965609589</v>
          </cell>
          <cell r="V621">
            <v>414788</v>
          </cell>
          <cell r="X621">
            <v>-86769.11</v>
          </cell>
          <cell r="Z621">
            <v>-35</v>
          </cell>
          <cell r="AB621">
            <v>-30369.1885</v>
          </cell>
          <cell r="AD621">
            <v>9379379.7015000004</v>
          </cell>
          <cell r="AF621">
            <v>2.4422863965609589</v>
          </cell>
          <cell r="AH621">
            <v>412579</v>
          </cell>
          <cell r="AJ621">
            <v>-94143.910000000018</v>
          </cell>
          <cell r="AL621">
            <v>-35</v>
          </cell>
          <cell r="AN621">
            <v>-32950.368500000004</v>
          </cell>
          <cell r="AP621">
            <v>9664864.4230000004</v>
          </cell>
        </row>
        <row r="622">
          <cell r="A622" t="str">
            <v>36800California</v>
          </cell>
          <cell r="B622" t="str">
            <v>California</v>
          </cell>
          <cell r="C622" t="str">
            <v>California</v>
          </cell>
          <cell r="D622">
            <v>368</v>
          </cell>
          <cell r="E622">
            <v>368</v>
          </cell>
          <cell r="F622" t="str">
            <v>Line Transformers</v>
          </cell>
          <cell r="H622">
            <v>48077564.310000002</v>
          </cell>
          <cell r="J622">
            <v>-380839.03999999992</v>
          </cell>
          <cell r="L622">
            <v>47696725.270000003</v>
          </cell>
          <cell r="N622">
            <v>-333228.6700000001</v>
          </cell>
          <cell r="P622">
            <v>47363496.600000001</v>
          </cell>
          <cell r="R622">
            <v>21352124</v>
          </cell>
          <cell r="T622">
            <v>2.8853911376151422</v>
          </cell>
          <cell r="V622">
            <v>1381731</v>
          </cell>
          <cell r="X622">
            <v>-380839.03999999992</v>
          </cell>
          <cell r="Z622">
            <v>-35</v>
          </cell>
          <cell r="AB622">
            <v>-133293.66399999996</v>
          </cell>
          <cell r="AD622">
            <v>22219722.296</v>
          </cell>
          <cell r="AF622">
            <v>2.8853911376151422</v>
          </cell>
          <cell r="AH622">
            <v>1371430</v>
          </cell>
          <cell r="AJ622">
            <v>-333228.6700000001</v>
          </cell>
          <cell r="AL622">
            <v>-35</v>
          </cell>
          <cell r="AN622">
            <v>-116630.03450000002</v>
          </cell>
          <cell r="AP622">
            <v>23141293.591499999</v>
          </cell>
        </row>
        <row r="623">
          <cell r="A623" t="str">
            <v>36910California</v>
          </cell>
          <cell r="B623" t="str">
            <v>California</v>
          </cell>
          <cell r="C623" t="str">
            <v>California</v>
          </cell>
          <cell r="D623">
            <v>369.1</v>
          </cell>
          <cell r="E623">
            <v>369.1</v>
          </cell>
          <cell r="F623" t="str">
            <v>Overhead Services</v>
          </cell>
          <cell r="H623">
            <v>8587694.1199999992</v>
          </cell>
          <cell r="J623">
            <v>-71159.85000000002</v>
          </cell>
          <cell r="L623">
            <v>8516534.2699999996</v>
          </cell>
          <cell r="N623">
            <v>-72509.450000000012</v>
          </cell>
          <cell r="P623">
            <v>8444024.8200000003</v>
          </cell>
          <cell r="R623">
            <v>2745116</v>
          </cell>
          <cell r="T623">
            <v>1.8767060232874302</v>
          </cell>
          <cell r="V623">
            <v>160498</v>
          </cell>
          <cell r="X623">
            <v>-71159.85000000002</v>
          </cell>
          <cell r="Z623">
            <v>-30</v>
          </cell>
          <cell r="AB623">
            <v>-21347.955000000005</v>
          </cell>
          <cell r="AD623">
            <v>2813106.1949999998</v>
          </cell>
          <cell r="AF623">
            <v>1.8767060232874302</v>
          </cell>
          <cell r="AH623">
            <v>159150</v>
          </cell>
          <cell r="AJ623">
            <v>-72509.450000000012</v>
          </cell>
          <cell r="AL623">
            <v>-30</v>
          </cell>
          <cell r="AN623">
            <v>-21752.835000000006</v>
          </cell>
          <cell r="AP623">
            <v>2877993.9099999997</v>
          </cell>
        </row>
        <row r="624">
          <cell r="A624" t="str">
            <v>36920California</v>
          </cell>
          <cell r="B624" t="str">
            <v>California</v>
          </cell>
          <cell r="C624" t="str">
            <v>California</v>
          </cell>
          <cell r="D624">
            <v>369.2</v>
          </cell>
          <cell r="E624">
            <v>369.2</v>
          </cell>
          <cell r="F624" t="str">
            <v>Underground Services</v>
          </cell>
          <cell r="H624">
            <v>14558189.630000001</v>
          </cell>
          <cell r="J624">
            <v>-10708.050000000003</v>
          </cell>
          <cell r="L624">
            <v>14547481.58</v>
          </cell>
          <cell r="N624">
            <v>-12218.750000000002</v>
          </cell>
          <cell r="P624">
            <v>14535262.83</v>
          </cell>
          <cell r="R624">
            <v>5361852</v>
          </cell>
          <cell r="T624">
            <v>2.1378843537414776</v>
          </cell>
          <cell r="V624">
            <v>311123</v>
          </cell>
          <cell r="X624">
            <v>-10708.050000000003</v>
          </cell>
          <cell r="Z624">
            <v>-40</v>
          </cell>
          <cell r="AB624">
            <v>-4283.2200000000012</v>
          </cell>
          <cell r="AD624">
            <v>5657983.7300000004</v>
          </cell>
          <cell r="AF624">
            <v>2.1378843537414776</v>
          </cell>
          <cell r="AH624">
            <v>310878</v>
          </cell>
          <cell r="AJ624">
            <v>-12218.750000000002</v>
          </cell>
          <cell r="AL624">
            <v>-40</v>
          </cell>
          <cell r="AN624">
            <v>-4887.5000000000009</v>
          </cell>
          <cell r="AP624">
            <v>5951755.4800000004</v>
          </cell>
        </row>
        <row r="625">
          <cell r="A625" t="str">
            <v>37000California</v>
          </cell>
          <cell r="B625" t="str">
            <v>California</v>
          </cell>
          <cell r="C625" t="str">
            <v>California</v>
          </cell>
          <cell r="D625">
            <v>370</v>
          </cell>
          <cell r="E625">
            <v>370</v>
          </cell>
          <cell r="F625" t="str">
            <v>Meters</v>
          </cell>
          <cell r="H625">
            <v>3901131.94</v>
          </cell>
          <cell r="J625">
            <v>-612039.84999999963</v>
          </cell>
          <cell r="L625">
            <v>3289092.0900000003</v>
          </cell>
          <cell r="N625">
            <v>-418157.45000000007</v>
          </cell>
          <cell r="P625">
            <v>2870934.64</v>
          </cell>
          <cell r="R625">
            <v>2876561</v>
          </cell>
          <cell r="T625">
            <v>3.6380750715264574</v>
          </cell>
          <cell r="V625">
            <v>130793</v>
          </cell>
          <cell r="X625">
            <v>-612039.84999999963</v>
          </cell>
          <cell r="Z625">
            <v>-4</v>
          </cell>
          <cell r="AB625">
            <v>-24481.593999999986</v>
          </cell>
          <cell r="AD625">
            <v>2370832.5560000003</v>
          </cell>
          <cell r="AF625">
            <v>3.6380750715264574</v>
          </cell>
          <cell r="AH625">
            <v>112053</v>
          </cell>
          <cell r="AJ625">
            <v>-418157.45000000007</v>
          </cell>
          <cell r="AL625">
            <v>-4</v>
          </cell>
          <cell r="AN625">
            <v>-16726.298000000003</v>
          </cell>
          <cell r="AP625">
            <v>2048001.8080000002</v>
          </cell>
        </row>
        <row r="626">
          <cell r="A626" t="str">
            <v>37100California</v>
          </cell>
          <cell r="B626" t="str">
            <v>California</v>
          </cell>
          <cell r="C626" t="str">
            <v>California</v>
          </cell>
          <cell r="D626">
            <v>371</v>
          </cell>
          <cell r="E626">
            <v>371</v>
          </cell>
          <cell r="F626" t="str">
            <v>Installations on Customer Premises</v>
          </cell>
          <cell r="H626">
            <v>271230.94</v>
          </cell>
          <cell r="J626">
            <v>-16604.160000000003</v>
          </cell>
          <cell r="L626">
            <v>254626.78</v>
          </cell>
          <cell r="N626">
            <v>-15928.840000000006</v>
          </cell>
          <cell r="P626">
            <v>238697.94</v>
          </cell>
          <cell r="R626">
            <v>223984</v>
          </cell>
          <cell r="T626">
            <v>4.799905454765085</v>
          </cell>
          <cell r="V626">
            <v>12620</v>
          </cell>
          <cell r="X626">
            <v>-16604.160000000003</v>
          </cell>
          <cell r="Z626">
            <v>-50</v>
          </cell>
          <cell r="AB626">
            <v>-8302.0800000000017</v>
          </cell>
          <cell r="AD626">
            <v>211697.76</v>
          </cell>
          <cell r="AF626">
            <v>4.799905454765085</v>
          </cell>
          <cell r="AH626">
            <v>11840</v>
          </cell>
          <cell r="AJ626">
            <v>-15928.840000000006</v>
          </cell>
          <cell r="AL626">
            <v>-50</v>
          </cell>
          <cell r="AN626">
            <v>-7964.4200000000019</v>
          </cell>
          <cell r="AP626">
            <v>199644.5</v>
          </cell>
        </row>
        <row r="627">
          <cell r="A627" t="str">
            <v>37300California</v>
          </cell>
          <cell r="B627" t="str">
            <v>California</v>
          </cell>
          <cell r="C627" t="str">
            <v>California</v>
          </cell>
          <cell r="D627">
            <v>373</v>
          </cell>
          <cell r="E627">
            <v>373</v>
          </cell>
          <cell r="F627" t="str">
            <v>Street Lighting and Signal Systems</v>
          </cell>
          <cell r="H627">
            <v>672642.15</v>
          </cell>
          <cell r="J627">
            <v>-19444.850000000002</v>
          </cell>
          <cell r="L627">
            <v>653197.30000000005</v>
          </cell>
          <cell r="N627">
            <v>-19303.990000000002</v>
          </cell>
          <cell r="P627">
            <v>633893.31000000006</v>
          </cell>
          <cell r="R627">
            <v>323710</v>
          </cell>
          <cell r="T627">
            <v>3.0555198447317591</v>
          </cell>
          <cell r="V627">
            <v>20256</v>
          </cell>
          <cell r="X627">
            <v>-19444.850000000002</v>
          </cell>
          <cell r="Z627">
            <v>-30</v>
          </cell>
          <cell r="AB627">
            <v>-5833.4550000000008</v>
          </cell>
          <cell r="AD627">
            <v>318687.69500000001</v>
          </cell>
          <cell r="AF627">
            <v>3.0555198447317591</v>
          </cell>
          <cell r="AH627">
            <v>19664</v>
          </cell>
          <cell r="AJ627">
            <v>-19303.990000000002</v>
          </cell>
          <cell r="AL627">
            <v>-30</v>
          </cell>
          <cell r="AN627">
            <v>-5791.197000000001</v>
          </cell>
          <cell r="AP627">
            <v>313256.50800000003</v>
          </cell>
        </row>
        <row r="628">
          <cell r="F628" t="str">
            <v>TOTAL CALIFORNIA - DISTRIBUTION</v>
          </cell>
          <cell r="H628">
            <v>225035480.86000001</v>
          </cell>
          <cell r="J628">
            <v>-2245487.9200000004</v>
          </cell>
          <cell r="L628">
            <v>222789992.94000006</v>
          </cell>
          <cell r="N628">
            <v>-2027489.06</v>
          </cell>
          <cell r="P628">
            <v>220762503.88</v>
          </cell>
          <cell r="R628">
            <v>101665301</v>
          </cell>
          <cell r="V628">
            <v>6578084</v>
          </cell>
          <cell r="X628">
            <v>-2245487.9200000004</v>
          </cell>
          <cell r="AB628">
            <v>-931132.44300000009</v>
          </cell>
          <cell r="AD628">
            <v>105066764.63699999</v>
          </cell>
          <cell r="AH628">
            <v>6509780</v>
          </cell>
          <cell r="AJ628">
            <v>-2027489.06</v>
          </cell>
          <cell r="AN628">
            <v>-924322.72850000008</v>
          </cell>
          <cell r="AP628">
            <v>108624732.8485</v>
          </cell>
        </row>
        <row r="630">
          <cell r="F630" t="str">
            <v>UTAH -  DISTRIBUTION</v>
          </cell>
        </row>
        <row r="631">
          <cell r="A631" t="str">
            <v>36020Utah</v>
          </cell>
          <cell r="B631" t="str">
            <v>Utah</v>
          </cell>
          <cell r="C631" t="str">
            <v>Utah</v>
          </cell>
          <cell r="D631">
            <v>360.2</v>
          </cell>
          <cell r="E631">
            <v>360.2</v>
          </cell>
          <cell r="F631" t="str">
            <v>Rights-of-Way</v>
          </cell>
          <cell r="H631">
            <v>7985479</v>
          </cell>
          <cell r="J631">
            <v>-3203.62</v>
          </cell>
          <cell r="L631">
            <v>7982275.3799999999</v>
          </cell>
          <cell r="N631">
            <v>-3780.4100000000008</v>
          </cell>
          <cell r="P631">
            <v>7978494.9699999997</v>
          </cell>
          <cell r="R631">
            <v>2264604</v>
          </cell>
          <cell r="T631">
            <v>1.6722311182766663</v>
          </cell>
          <cell r="V631">
            <v>133509</v>
          </cell>
          <cell r="X631">
            <v>-3203.62</v>
          </cell>
          <cell r="Z631">
            <v>0</v>
          </cell>
          <cell r="AB631">
            <v>0</v>
          </cell>
          <cell r="AD631">
            <v>2394909.38</v>
          </cell>
          <cell r="AF631">
            <v>1.6722311182766663</v>
          </cell>
          <cell r="AH631">
            <v>133450</v>
          </cell>
          <cell r="AJ631">
            <v>-3780.4100000000008</v>
          </cell>
          <cell r="AL631">
            <v>0</v>
          </cell>
          <cell r="AN631">
            <v>0</v>
          </cell>
          <cell r="AP631">
            <v>2524578.9699999997</v>
          </cell>
        </row>
        <row r="632">
          <cell r="A632" t="str">
            <v>36100Utah</v>
          </cell>
          <cell r="B632" t="str">
            <v>Utah</v>
          </cell>
          <cell r="C632" t="str">
            <v>Utah</v>
          </cell>
          <cell r="D632">
            <v>361</v>
          </cell>
          <cell r="E632">
            <v>361</v>
          </cell>
          <cell r="F632" t="str">
            <v>Structures and Improvements</v>
          </cell>
          <cell r="H632">
            <v>44279566.990000002</v>
          </cell>
          <cell r="J632">
            <v>-165796.44</v>
          </cell>
          <cell r="L632">
            <v>44113770.550000004</v>
          </cell>
          <cell r="N632">
            <v>-179281.35</v>
          </cell>
          <cell r="P632">
            <v>43934489.200000003</v>
          </cell>
          <cell r="R632">
            <v>7812225</v>
          </cell>
          <cell r="T632">
            <v>1.5840078355910032</v>
          </cell>
          <cell r="V632">
            <v>700079</v>
          </cell>
          <cell r="X632">
            <v>-165796.44</v>
          </cell>
          <cell r="Z632">
            <v>0</v>
          </cell>
          <cell r="AB632">
            <v>0</v>
          </cell>
          <cell r="AD632">
            <v>8346507.5599999996</v>
          </cell>
          <cell r="AF632">
            <v>1.5840078355910032</v>
          </cell>
          <cell r="AH632">
            <v>697346</v>
          </cell>
          <cell r="AJ632">
            <v>-179281.35</v>
          </cell>
          <cell r="AL632">
            <v>0</v>
          </cell>
          <cell r="AN632">
            <v>0</v>
          </cell>
          <cell r="AP632">
            <v>8864572.209999999</v>
          </cell>
        </row>
        <row r="633">
          <cell r="A633" t="str">
            <v>36200Utah</v>
          </cell>
          <cell r="B633" t="str">
            <v>Utah</v>
          </cell>
          <cell r="C633" t="str">
            <v>Utah</v>
          </cell>
          <cell r="D633">
            <v>362</v>
          </cell>
          <cell r="E633">
            <v>362</v>
          </cell>
          <cell r="F633" t="str">
            <v>Station Equipment</v>
          </cell>
          <cell r="H633">
            <v>411291117.56</v>
          </cell>
          <cell r="J633">
            <v>-4411309.7699999986</v>
          </cell>
          <cell r="L633">
            <v>406879807.79000002</v>
          </cell>
          <cell r="N633">
            <v>-4430828.3899999997</v>
          </cell>
          <cell r="P633">
            <v>402448979.40000004</v>
          </cell>
          <cell r="R633">
            <v>84338221</v>
          </cell>
          <cell r="T633">
            <v>2.0580779966074889</v>
          </cell>
          <cell r="V633">
            <v>8419298</v>
          </cell>
          <cell r="X633">
            <v>-4411309.7699999986</v>
          </cell>
          <cell r="Z633">
            <v>-10</v>
          </cell>
          <cell r="AB633">
            <v>-441130.9769999999</v>
          </cell>
          <cell r="AD633">
            <v>87905078.253000006</v>
          </cell>
          <cell r="AF633">
            <v>2.0580779966074889</v>
          </cell>
          <cell r="AH633">
            <v>8328309</v>
          </cell>
          <cell r="AJ633">
            <v>-4430828.3899999997</v>
          </cell>
          <cell r="AL633">
            <v>-10</v>
          </cell>
          <cell r="AN633">
            <v>-443082.83899999998</v>
          </cell>
          <cell r="AP633">
            <v>91359476.024000004</v>
          </cell>
        </row>
        <row r="634">
          <cell r="A634" t="str">
            <v>36270Utah</v>
          </cell>
          <cell r="B634" t="str">
            <v>Utah</v>
          </cell>
          <cell r="C634" t="str">
            <v>Utah</v>
          </cell>
          <cell r="D634">
            <v>362.7</v>
          </cell>
          <cell r="E634">
            <v>362.7</v>
          </cell>
          <cell r="F634" t="str">
            <v>Supervisory Equipment</v>
          </cell>
          <cell r="H634">
            <v>5594695.6299999999</v>
          </cell>
          <cell r="J634">
            <v>-92231.839999999967</v>
          </cell>
          <cell r="L634">
            <v>5502463.79</v>
          </cell>
          <cell r="N634">
            <v>-101784.29000000002</v>
          </cell>
          <cell r="P634">
            <v>5400679.5</v>
          </cell>
          <cell r="R634">
            <v>2525598</v>
          </cell>
          <cell r="T634">
            <v>3.9900483561010271</v>
          </cell>
          <cell r="V634">
            <v>221391</v>
          </cell>
          <cell r="X634">
            <v>-92231.839999999967</v>
          </cell>
          <cell r="Z634">
            <v>0</v>
          </cell>
          <cell r="AB634">
            <v>0</v>
          </cell>
          <cell r="AD634">
            <v>2654757.16</v>
          </cell>
          <cell r="AF634">
            <v>3.9900483561010271</v>
          </cell>
          <cell r="AH634">
            <v>217520</v>
          </cell>
          <cell r="AJ634">
            <v>-101784.29000000002</v>
          </cell>
          <cell r="AL634">
            <v>0</v>
          </cell>
          <cell r="AN634">
            <v>0</v>
          </cell>
          <cell r="AP634">
            <v>2770492.87</v>
          </cell>
        </row>
        <row r="635">
          <cell r="A635" t="str">
            <v>36400Utah</v>
          </cell>
          <cell r="B635" t="str">
            <v>Utah</v>
          </cell>
          <cell r="C635" t="str">
            <v>Utah</v>
          </cell>
          <cell r="D635">
            <v>364</v>
          </cell>
          <cell r="E635">
            <v>364</v>
          </cell>
          <cell r="F635" t="str">
            <v>Poles, Towers and Fixtures</v>
          </cell>
          <cell r="H635">
            <v>319266142.94</v>
          </cell>
          <cell r="J635">
            <v>-3685833.669999999</v>
          </cell>
          <cell r="L635">
            <v>315580309.26999998</v>
          </cell>
          <cell r="N635">
            <v>-3719577.2199999997</v>
          </cell>
          <cell r="P635">
            <v>311860732.04999995</v>
          </cell>
          <cell r="R635">
            <v>145599209</v>
          </cell>
          <cell r="T635">
            <v>3.9511393160013975</v>
          </cell>
          <cell r="V635">
            <v>12541834</v>
          </cell>
          <cell r="X635">
            <v>-3685833.669999999</v>
          </cell>
          <cell r="Z635">
            <v>-80</v>
          </cell>
          <cell r="AB635">
            <v>-2948666.9359999988</v>
          </cell>
          <cell r="AD635">
            <v>151506542.39400002</v>
          </cell>
          <cell r="AF635">
            <v>3.9511393160013975</v>
          </cell>
          <cell r="AH635">
            <v>12395535</v>
          </cell>
          <cell r="AJ635">
            <v>-3719577.2199999997</v>
          </cell>
          <cell r="AL635">
            <v>-80</v>
          </cell>
          <cell r="AN635">
            <v>-2975661.7759999996</v>
          </cell>
          <cell r="AP635">
            <v>157206838.39800003</v>
          </cell>
        </row>
        <row r="636">
          <cell r="A636" t="str">
            <v>36500Utah</v>
          </cell>
          <cell r="B636" t="str">
            <v>Utah</v>
          </cell>
          <cell r="C636" t="str">
            <v>Utah</v>
          </cell>
          <cell r="D636">
            <v>365</v>
          </cell>
          <cell r="E636">
            <v>365</v>
          </cell>
          <cell r="F636" t="str">
            <v>Overhead Conductors and Devices</v>
          </cell>
          <cell r="H636">
            <v>209693253.62</v>
          </cell>
          <cell r="J636">
            <v>-2361658.2900000005</v>
          </cell>
          <cell r="L636">
            <v>207331595.33000001</v>
          </cell>
          <cell r="N636">
            <v>-2383111.2199999997</v>
          </cell>
          <cell r="P636">
            <v>204948484.11000001</v>
          </cell>
          <cell r="R636">
            <v>81885423</v>
          </cell>
          <cell r="T636">
            <v>3.0123730702415088</v>
          </cell>
          <cell r="V636">
            <v>6281172</v>
          </cell>
          <cell r="X636">
            <v>-2361658.2900000005</v>
          </cell>
          <cell r="Z636">
            <v>-45</v>
          </cell>
          <cell r="AB636">
            <v>-1062746.2305000003</v>
          </cell>
          <cell r="AD636">
            <v>84742190.479499996</v>
          </cell>
          <cell r="AF636">
            <v>3.0123730702415088</v>
          </cell>
          <cell r="AH636">
            <v>6209707</v>
          </cell>
          <cell r="AJ636">
            <v>-2383111.2199999997</v>
          </cell>
          <cell r="AL636">
            <v>-45</v>
          </cell>
          <cell r="AN636">
            <v>-1072400.0489999999</v>
          </cell>
          <cell r="AP636">
            <v>87496386.210500002</v>
          </cell>
        </row>
        <row r="637">
          <cell r="A637" t="str">
            <v>36600Utah</v>
          </cell>
          <cell r="B637" t="str">
            <v>Utah</v>
          </cell>
          <cell r="C637" t="str">
            <v>Utah</v>
          </cell>
          <cell r="D637">
            <v>366</v>
          </cell>
          <cell r="E637">
            <v>366</v>
          </cell>
          <cell r="F637" t="str">
            <v>Underground Conduit</v>
          </cell>
          <cell r="H637">
            <v>169200100.50999999</v>
          </cell>
          <cell r="J637">
            <v>-534912.79</v>
          </cell>
          <cell r="L637">
            <v>168665187.72</v>
          </cell>
          <cell r="N637">
            <v>-561644.18000000017</v>
          </cell>
          <cell r="P637">
            <v>168103543.53999999</v>
          </cell>
          <cell r="R637">
            <v>53099432</v>
          </cell>
          <cell r="T637">
            <v>2.6077778880216163</v>
          </cell>
          <cell r="V637">
            <v>4405388</v>
          </cell>
          <cell r="X637">
            <v>-534912.79</v>
          </cell>
          <cell r="Z637">
            <v>-50</v>
          </cell>
          <cell r="AB637">
            <v>-267456.39500000002</v>
          </cell>
          <cell r="AD637">
            <v>56702450.814999998</v>
          </cell>
          <cell r="AF637">
            <v>2.6077778880216163</v>
          </cell>
          <cell r="AH637">
            <v>4391090</v>
          </cell>
          <cell r="AJ637">
            <v>-561644.18000000017</v>
          </cell>
          <cell r="AL637">
            <v>-50</v>
          </cell>
          <cell r="AN637">
            <v>-280822.09000000008</v>
          </cell>
          <cell r="AP637">
            <v>60251074.544999994</v>
          </cell>
        </row>
        <row r="638">
          <cell r="A638" t="str">
            <v>36700Utah</v>
          </cell>
          <cell r="B638" t="str">
            <v>Utah</v>
          </cell>
          <cell r="C638" t="str">
            <v>Utah</v>
          </cell>
          <cell r="D638">
            <v>367</v>
          </cell>
          <cell r="E638">
            <v>367</v>
          </cell>
          <cell r="F638" t="str">
            <v>Underground Conductors and Devices</v>
          </cell>
          <cell r="H638">
            <v>467447484.77999997</v>
          </cell>
          <cell r="J638">
            <v>-2062969.63</v>
          </cell>
          <cell r="L638">
            <v>465384515.14999998</v>
          </cell>
          <cell r="N638">
            <v>-2181852.1600000001</v>
          </cell>
          <cell r="P638">
            <v>463202662.98999995</v>
          </cell>
          <cell r="R638">
            <v>148349943</v>
          </cell>
          <cell r="T638">
            <v>2.4422863965609589</v>
          </cell>
          <cell r="V638">
            <v>11391215</v>
          </cell>
          <cell r="X638">
            <v>-2062969.63</v>
          </cell>
          <cell r="Z638">
            <v>-25</v>
          </cell>
          <cell r="AB638">
            <v>-515742.40749999997</v>
          </cell>
          <cell r="AD638">
            <v>157162445.96250001</v>
          </cell>
          <cell r="AF638">
            <v>2.4422863965609589</v>
          </cell>
          <cell r="AH638">
            <v>11339379</v>
          </cell>
          <cell r="AJ638">
            <v>-2181852.1600000001</v>
          </cell>
          <cell r="AL638">
            <v>-25</v>
          </cell>
          <cell r="AN638">
            <v>-545463.04000000004</v>
          </cell>
          <cell r="AP638">
            <v>165774509.76250002</v>
          </cell>
        </row>
        <row r="639">
          <cell r="A639" t="str">
            <v>36800Utah</v>
          </cell>
          <cell r="B639" t="str">
            <v>Utah</v>
          </cell>
          <cell r="C639" t="str">
            <v>Utah</v>
          </cell>
          <cell r="D639">
            <v>368</v>
          </cell>
          <cell r="E639">
            <v>368</v>
          </cell>
          <cell r="F639" t="str">
            <v>Line Transformers</v>
          </cell>
          <cell r="H639">
            <v>427468015.19999999</v>
          </cell>
          <cell r="J639">
            <v>-5029853.9700000007</v>
          </cell>
          <cell r="L639">
            <v>422438161.22999996</v>
          </cell>
          <cell r="N639">
            <v>-5082532.7300000014</v>
          </cell>
          <cell r="P639">
            <v>417355628.49999994</v>
          </cell>
          <cell r="R639">
            <v>111936868</v>
          </cell>
          <cell r="T639">
            <v>2.8853911376151422</v>
          </cell>
          <cell r="V639">
            <v>12261559</v>
          </cell>
          <cell r="X639">
            <v>-5029853.9700000007</v>
          </cell>
          <cell r="Z639">
            <v>-5</v>
          </cell>
          <cell r="AB639">
            <v>-251492.69850000003</v>
          </cell>
          <cell r="AD639">
            <v>118917080.33149999</v>
          </cell>
          <cell r="AF639">
            <v>2.8853911376151422</v>
          </cell>
          <cell r="AH639">
            <v>12115668</v>
          </cell>
          <cell r="AJ639">
            <v>-5082532.7300000014</v>
          </cell>
          <cell r="AL639">
            <v>-5</v>
          </cell>
          <cell r="AN639">
            <v>-254126.63650000005</v>
          </cell>
          <cell r="AP639">
            <v>125696088.96499999</v>
          </cell>
        </row>
        <row r="640">
          <cell r="A640" t="str">
            <v>36900Utah</v>
          </cell>
          <cell r="B640" t="str">
            <v>Utah</v>
          </cell>
          <cell r="C640" t="str">
            <v>Utah</v>
          </cell>
          <cell r="D640">
            <v>369</v>
          </cell>
          <cell r="E640">
            <v>369</v>
          </cell>
          <cell r="F640" t="str">
            <v>Services</v>
          </cell>
          <cell r="H640">
            <v>224795047.11000001</v>
          </cell>
          <cell r="J640">
            <v>-186.42</v>
          </cell>
          <cell r="L640">
            <v>224794860.69000003</v>
          </cell>
          <cell r="N640">
            <v>-292.74</v>
          </cell>
          <cell r="P640">
            <v>224794567.95000002</v>
          </cell>
          <cell r="R640">
            <v>60929367</v>
          </cell>
          <cell r="T640">
            <v>1.8259301984447318</v>
          </cell>
          <cell r="V640">
            <v>4104599</v>
          </cell>
          <cell r="X640">
            <v>-186.42</v>
          </cell>
          <cell r="Z640">
            <v>-25</v>
          </cell>
          <cell r="AB640">
            <v>-46.604999999999997</v>
          </cell>
          <cell r="AD640">
            <v>65033732.975000001</v>
          </cell>
          <cell r="AF640">
            <v>1.8259301984447318</v>
          </cell>
          <cell r="AH640">
            <v>4104595</v>
          </cell>
          <cell r="AJ640">
            <v>-292.74</v>
          </cell>
          <cell r="AL640">
            <v>-25</v>
          </cell>
          <cell r="AN640">
            <v>-73.185000000000002</v>
          </cell>
          <cell r="AP640">
            <v>69137962.049999997</v>
          </cell>
        </row>
        <row r="641">
          <cell r="A641" t="str">
            <v>37000Utah</v>
          </cell>
          <cell r="B641" t="str">
            <v>Utah</v>
          </cell>
          <cell r="C641" t="str">
            <v>Utah</v>
          </cell>
          <cell r="D641">
            <v>370</v>
          </cell>
          <cell r="E641">
            <v>370</v>
          </cell>
          <cell r="F641" t="str">
            <v>Meters</v>
          </cell>
          <cell r="H641">
            <v>73237990.219999999</v>
          </cell>
          <cell r="J641">
            <v>-4438175.9100000011</v>
          </cell>
          <cell r="L641">
            <v>68799814.310000002</v>
          </cell>
          <cell r="N641">
            <v>-2354651.3100000005</v>
          </cell>
          <cell r="P641">
            <v>66445163</v>
          </cell>
          <cell r="R641">
            <v>30909193</v>
          </cell>
          <cell r="T641">
            <v>3.6380750715264574</v>
          </cell>
          <cell r="V641">
            <v>2583721</v>
          </cell>
          <cell r="X641">
            <v>-4438175.9100000011</v>
          </cell>
          <cell r="Z641">
            <v>-2</v>
          </cell>
          <cell r="AB641">
            <v>-88763.51820000002</v>
          </cell>
          <cell r="AD641">
            <v>28965974.571800001</v>
          </cell>
          <cell r="AF641">
            <v>3.6380750715264574</v>
          </cell>
          <cell r="AH641">
            <v>2460157</v>
          </cell>
          <cell r="AJ641">
            <v>-2354651.3100000005</v>
          </cell>
          <cell r="AL641">
            <v>-2</v>
          </cell>
          <cell r="AN641">
            <v>-47093.026200000008</v>
          </cell>
          <cell r="AP641">
            <v>29024387.235599998</v>
          </cell>
        </row>
        <row r="642">
          <cell r="A642" t="str">
            <v>37100Utah</v>
          </cell>
          <cell r="B642" t="str">
            <v>Utah</v>
          </cell>
          <cell r="C642" t="str">
            <v>Utah</v>
          </cell>
          <cell r="D642">
            <v>371</v>
          </cell>
          <cell r="E642">
            <v>371</v>
          </cell>
          <cell r="F642" t="str">
            <v>Installations on Customer Premises</v>
          </cell>
          <cell r="H642">
            <v>4418312.74</v>
          </cell>
          <cell r="J642">
            <v>-165442.84</v>
          </cell>
          <cell r="L642">
            <v>4252869.9000000004</v>
          </cell>
          <cell r="N642">
            <v>-164316.82000000004</v>
          </cell>
          <cell r="P642">
            <v>4088553.0800000005</v>
          </cell>
          <cell r="R642">
            <v>2696560</v>
          </cell>
          <cell r="T642">
            <v>4.799905454765085</v>
          </cell>
          <cell r="V642">
            <v>208104</v>
          </cell>
          <cell r="X642">
            <v>-165442.84</v>
          </cell>
          <cell r="Z642">
            <v>-60</v>
          </cell>
          <cell r="AB642">
            <v>-99265.703999999998</v>
          </cell>
          <cell r="AD642">
            <v>2639955.4560000002</v>
          </cell>
          <cell r="AF642">
            <v>4.799905454765085</v>
          </cell>
          <cell r="AH642">
            <v>200190</v>
          </cell>
          <cell r="AJ642">
            <v>-164316.82000000004</v>
          </cell>
          <cell r="AL642">
            <v>-60</v>
          </cell>
          <cell r="AN642">
            <v>-98590.092000000033</v>
          </cell>
          <cell r="AP642">
            <v>2577238.5440000002</v>
          </cell>
        </row>
        <row r="643">
          <cell r="A643" t="str">
            <v>37300Utah</v>
          </cell>
          <cell r="B643" t="str">
            <v>Utah</v>
          </cell>
          <cell r="C643" t="str">
            <v>Utah</v>
          </cell>
          <cell r="D643">
            <v>373</v>
          </cell>
          <cell r="E643">
            <v>373</v>
          </cell>
          <cell r="F643" t="str">
            <v>Street Lighting and Signal Systems</v>
          </cell>
          <cell r="H643">
            <v>23767481.890000001</v>
          </cell>
          <cell r="J643">
            <v>-610747.67999999993</v>
          </cell>
          <cell r="L643">
            <v>23156734.210000001</v>
          </cell>
          <cell r="N643">
            <v>-624435.74000000022</v>
          </cell>
          <cell r="P643">
            <v>22532298.469999999</v>
          </cell>
          <cell r="R643">
            <v>10488494</v>
          </cell>
          <cell r="T643">
            <v>3.0555198447317591</v>
          </cell>
          <cell r="V643">
            <v>716889</v>
          </cell>
          <cell r="X643">
            <v>-610747.67999999993</v>
          </cell>
          <cell r="Z643">
            <v>-20</v>
          </cell>
          <cell r="AB643">
            <v>-122149.53599999998</v>
          </cell>
          <cell r="AD643">
            <v>10472485.784</v>
          </cell>
          <cell r="AF643">
            <v>3.0555198447317591</v>
          </cell>
          <cell r="AH643">
            <v>698019</v>
          </cell>
          <cell r="AJ643">
            <v>-624435.74000000022</v>
          </cell>
          <cell r="AL643">
            <v>-20</v>
          </cell>
          <cell r="AN643">
            <v>-124887.14800000004</v>
          </cell>
          <cell r="AP643">
            <v>10421181.896</v>
          </cell>
        </row>
        <row r="644">
          <cell r="F644" t="str">
            <v>TOTAL UTAH - DISTRIBUTION</v>
          </cell>
          <cell r="H644">
            <v>2388444688.1899996</v>
          </cell>
          <cell r="J644">
            <v>-23562322.869999997</v>
          </cell>
          <cell r="L644">
            <v>2364882365.3200002</v>
          </cell>
          <cell r="N644">
            <v>-21788088.560000002</v>
          </cell>
          <cell r="P644">
            <v>2343094276.7599998</v>
          </cell>
          <cell r="R644">
            <v>742835137</v>
          </cell>
          <cell r="V644">
            <v>63968758</v>
          </cell>
          <cell r="X644">
            <v>-23562322.869999997</v>
          </cell>
          <cell r="AB644">
            <v>-5797461.0077</v>
          </cell>
          <cell r="AD644">
            <v>777444111.12230003</v>
          </cell>
          <cell r="AH644">
            <v>63290965</v>
          </cell>
          <cell r="AJ644">
            <v>-21788088.560000002</v>
          </cell>
          <cell r="AN644">
            <v>-5842199.8816999998</v>
          </cell>
          <cell r="AP644">
            <v>813104787.68060005</v>
          </cell>
        </row>
        <row r="646">
          <cell r="F646" t="str">
            <v>IDAHO -  DISTRIBUTION</v>
          </cell>
        </row>
        <row r="647">
          <cell r="A647" t="str">
            <v>36020Idaho</v>
          </cell>
          <cell r="B647" t="str">
            <v>Idaho</v>
          </cell>
          <cell r="C647" t="str">
            <v>Idaho</v>
          </cell>
          <cell r="D647">
            <v>360.2</v>
          </cell>
          <cell r="E647">
            <v>360.2</v>
          </cell>
          <cell r="F647" t="str">
            <v>Rights-of-Way</v>
          </cell>
          <cell r="H647">
            <v>1085196.3400000001</v>
          </cell>
          <cell r="J647">
            <v>-1042.26</v>
          </cell>
          <cell r="L647">
            <v>1084154.08</v>
          </cell>
          <cell r="N647">
            <v>-1246.22</v>
          </cell>
          <cell r="P647">
            <v>1082907.8600000001</v>
          </cell>
          <cell r="R647">
            <v>372140</v>
          </cell>
          <cell r="T647">
            <v>1.6722311182766663</v>
          </cell>
          <cell r="V647">
            <v>18138</v>
          </cell>
          <cell r="X647">
            <v>-1042.26</v>
          </cell>
          <cell r="Z647">
            <v>0</v>
          </cell>
          <cell r="AB647">
            <v>0</v>
          </cell>
          <cell r="AD647">
            <v>389235.74</v>
          </cell>
          <cell r="AF647">
            <v>1.6722311182766663</v>
          </cell>
          <cell r="AH647">
            <v>18119</v>
          </cell>
          <cell r="AJ647">
            <v>-1246.22</v>
          </cell>
          <cell r="AL647">
            <v>0</v>
          </cell>
          <cell r="AN647">
            <v>0</v>
          </cell>
          <cell r="AP647">
            <v>406108.52</v>
          </cell>
        </row>
        <row r="648">
          <cell r="A648" t="str">
            <v>36100Idaho</v>
          </cell>
          <cell r="B648" t="str">
            <v>Idaho</v>
          </cell>
          <cell r="C648" t="str">
            <v>Idaho</v>
          </cell>
          <cell r="D648">
            <v>361</v>
          </cell>
          <cell r="E648">
            <v>361</v>
          </cell>
          <cell r="F648" t="str">
            <v>Structures and Improvements</v>
          </cell>
          <cell r="H648">
            <v>2161811.3199999998</v>
          </cell>
          <cell r="J648">
            <v>-8935.57</v>
          </cell>
          <cell r="L648">
            <v>2152875.75</v>
          </cell>
          <cell r="N648">
            <v>-9308.6499999999978</v>
          </cell>
          <cell r="P648">
            <v>2143567.1</v>
          </cell>
          <cell r="R648">
            <v>392262</v>
          </cell>
          <cell r="T648">
            <v>1.5840078355910032</v>
          </cell>
          <cell r="V648">
            <v>34172</v>
          </cell>
          <cell r="X648">
            <v>-8935.57</v>
          </cell>
          <cell r="Z648">
            <v>0</v>
          </cell>
          <cell r="AB648">
            <v>0</v>
          </cell>
          <cell r="AD648">
            <v>417498.43</v>
          </cell>
          <cell r="AF648">
            <v>1.5840078355910032</v>
          </cell>
          <cell r="AH648">
            <v>34028</v>
          </cell>
          <cell r="AJ648">
            <v>-9308.6499999999978</v>
          </cell>
          <cell r="AL648">
            <v>0</v>
          </cell>
          <cell r="AN648">
            <v>0</v>
          </cell>
          <cell r="AP648">
            <v>442217.77999999997</v>
          </cell>
        </row>
        <row r="649">
          <cell r="A649" t="str">
            <v>36200Idaho</v>
          </cell>
          <cell r="B649" t="str">
            <v>Idaho</v>
          </cell>
          <cell r="C649" t="str">
            <v>Idaho</v>
          </cell>
          <cell r="D649">
            <v>362</v>
          </cell>
          <cell r="E649">
            <v>362</v>
          </cell>
          <cell r="F649" t="str">
            <v>Station Equipment</v>
          </cell>
          <cell r="H649">
            <v>28289569.09</v>
          </cell>
          <cell r="J649">
            <v>-212195.33000000005</v>
          </cell>
          <cell r="L649">
            <v>28077373.760000002</v>
          </cell>
          <cell r="N649">
            <v>-218336.24</v>
          </cell>
          <cell r="P649">
            <v>27859037.520000003</v>
          </cell>
          <cell r="R649">
            <v>8003683</v>
          </cell>
          <cell r="T649">
            <v>2.0580779966074889</v>
          </cell>
          <cell r="V649">
            <v>580038</v>
          </cell>
          <cell r="X649">
            <v>-212195.33000000005</v>
          </cell>
          <cell r="Z649">
            <v>-10</v>
          </cell>
          <cell r="AB649">
            <v>-21219.533000000003</v>
          </cell>
          <cell r="AD649">
            <v>8350306.1370000001</v>
          </cell>
          <cell r="AF649">
            <v>2.0580779966074889</v>
          </cell>
          <cell r="AH649">
            <v>575607</v>
          </cell>
          <cell r="AJ649">
            <v>-218336.24</v>
          </cell>
          <cell r="AL649">
            <v>-10</v>
          </cell>
          <cell r="AN649">
            <v>-21833.624</v>
          </cell>
          <cell r="AP649">
            <v>8685743.273</v>
          </cell>
        </row>
        <row r="650">
          <cell r="A650" t="str">
            <v>36270Idaho</v>
          </cell>
          <cell r="B650" t="str">
            <v>Idaho</v>
          </cell>
          <cell r="C650" t="str">
            <v>Idaho</v>
          </cell>
          <cell r="D650">
            <v>362.7</v>
          </cell>
          <cell r="E650">
            <v>362.7</v>
          </cell>
          <cell r="F650" t="str">
            <v>Supervisory Equipment</v>
          </cell>
          <cell r="H650">
            <v>388613.07</v>
          </cell>
          <cell r="J650">
            <v>-9498.36</v>
          </cell>
          <cell r="L650">
            <v>379114.71</v>
          </cell>
          <cell r="N650">
            <v>-10807.849999999999</v>
          </cell>
          <cell r="P650">
            <v>368306.86000000004</v>
          </cell>
          <cell r="R650">
            <v>225995</v>
          </cell>
          <cell r="T650">
            <v>3.9900483561010271</v>
          </cell>
          <cell r="V650">
            <v>15316</v>
          </cell>
          <cell r="X650">
            <v>-9498.36</v>
          </cell>
          <cell r="Z650">
            <v>0</v>
          </cell>
          <cell r="AB650">
            <v>0</v>
          </cell>
          <cell r="AD650">
            <v>231812.64</v>
          </cell>
          <cell r="AF650">
            <v>3.9900483561010271</v>
          </cell>
          <cell r="AH650">
            <v>14911</v>
          </cell>
          <cell r="AJ650">
            <v>-10807.849999999999</v>
          </cell>
          <cell r="AL650">
            <v>0</v>
          </cell>
          <cell r="AN650">
            <v>0</v>
          </cell>
          <cell r="AP650">
            <v>235915.79</v>
          </cell>
        </row>
        <row r="651">
          <cell r="A651" t="str">
            <v>36400Idaho</v>
          </cell>
          <cell r="B651" t="str">
            <v>Idaho</v>
          </cell>
          <cell r="C651" t="str">
            <v>Idaho</v>
          </cell>
          <cell r="D651">
            <v>364</v>
          </cell>
          <cell r="E651">
            <v>364</v>
          </cell>
          <cell r="F651" t="str">
            <v>Poles, Towers and Fixtures</v>
          </cell>
          <cell r="H651">
            <v>68677210.629999995</v>
          </cell>
          <cell r="J651">
            <v>-807811.11</v>
          </cell>
          <cell r="L651">
            <v>67869399.519999996</v>
          </cell>
          <cell r="N651">
            <v>-815269.68999999983</v>
          </cell>
          <cell r="P651">
            <v>67054129.829999998</v>
          </cell>
          <cell r="R651">
            <v>48900524</v>
          </cell>
          <cell r="T651">
            <v>3.9511393160013975</v>
          </cell>
          <cell r="V651">
            <v>2697573</v>
          </cell>
          <cell r="X651">
            <v>-807811.11</v>
          </cell>
          <cell r="Z651">
            <v>-80</v>
          </cell>
          <cell r="AB651">
            <v>-646248.88799999992</v>
          </cell>
          <cell r="AD651">
            <v>50144037.002000004</v>
          </cell>
          <cell r="AF651">
            <v>3.9511393160013975</v>
          </cell>
          <cell r="AH651">
            <v>2665508</v>
          </cell>
          <cell r="AJ651">
            <v>-815269.68999999983</v>
          </cell>
          <cell r="AL651">
            <v>-80</v>
          </cell>
          <cell r="AN651">
            <v>-652215.75199999986</v>
          </cell>
          <cell r="AP651">
            <v>51342059.56000001</v>
          </cell>
        </row>
        <row r="652">
          <cell r="A652" t="str">
            <v>36500Idaho</v>
          </cell>
          <cell r="B652" t="str">
            <v>Idaho</v>
          </cell>
          <cell r="C652" t="str">
            <v>Idaho</v>
          </cell>
          <cell r="D652">
            <v>365</v>
          </cell>
          <cell r="E652">
            <v>365</v>
          </cell>
          <cell r="F652" t="str">
            <v>Overhead Conductors and Devices</v>
          </cell>
          <cell r="H652">
            <v>34559097.719999999</v>
          </cell>
          <cell r="J652">
            <v>-454260.7699999999</v>
          </cell>
          <cell r="L652">
            <v>34104836.949999996</v>
          </cell>
          <cell r="N652">
            <v>-458541.14000000013</v>
          </cell>
          <cell r="P652">
            <v>33646295.809999995</v>
          </cell>
          <cell r="R652">
            <v>17615868</v>
          </cell>
          <cell r="T652">
            <v>3.0123730702415088</v>
          </cell>
          <cell r="V652">
            <v>1034207</v>
          </cell>
          <cell r="X652">
            <v>-454260.7699999999</v>
          </cell>
          <cell r="Z652">
            <v>-30</v>
          </cell>
          <cell r="AB652">
            <v>-136278.23099999997</v>
          </cell>
          <cell r="AD652">
            <v>18059535.999000002</v>
          </cell>
          <cell r="AF652">
            <v>3.0123730702415088</v>
          </cell>
          <cell r="AH652">
            <v>1020458</v>
          </cell>
          <cell r="AJ652">
            <v>-458541.14000000013</v>
          </cell>
          <cell r="AL652">
            <v>-30</v>
          </cell>
          <cell r="AN652">
            <v>-137562.34200000003</v>
          </cell>
          <cell r="AP652">
            <v>18483890.517000001</v>
          </cell>
        </row>
        <row r="653">
          <cell r="A653" t="str">
            <v>36600Idaho</v>
          </cell>
          <cell r="B653" t="str">
            <v>Idaho</v>
          </cell>
          <cell r="C653" t="str">
            <v>Idaho</v>
          </cell>
          <cell r="D653">
            <v>366</v>
          </cell>
          <cell r="E653">
            <v>366</v>
          </cell>
          <cell r="F653" t="str">
            <v>Underground Conduit</v>
          </cell>
          <cell r="H653">
            <v>7887911.9299999997</v>
          </cell>
          <cell r="J653">
            <v>-25513.390000000007</v>
          </cell>
          <cell r="L653">
            <v>7862398.54</v>
          </cell>
          <cell r="N653">
            <v>-26782.3</v>
          </cell>
          <cell r="P653">
            <v>7835616.2400000002</v>
          </cell>
          <cell r="R653">
            <v>2149995</v>
          </cell>
          <cell r="T653">
            <v>2.6077778880216163</v>
          </cell>
          <cell r="V653">
            <v>205367</v>
          </cell>
          <cell r="X653">
            <v>-25513.390000000007</v>
          </cell>
          <cell r="Z653">
            <v>-40</v>
          </cell>
          <cell r="AB653">
            <v>-10205.356000000003</v>
          </cell>
          <cell r="AD653">
            <v>2319643.2539999997</v>
          </cell>
          <cell r="AF653">
            <v>2.6077778880216163</v>
          </cell>
          <cell r="AH653">
            <v>204685</v>
          </cell>
          <cell r="AJ653">
            <v>-26782.3</v>
          </cell>
          <cell r="AL653">
            <v>-40</v>
          </cell>
          <cell r="AN653">
            <v>-10712.92</v>
          </cell>
          <cell r="AP653">
            <v>2486833.034</v>
          </cell>
        </row>
        <row r="654">
          <cell r="A654" t="str">
            <v>36700Idaho</v>
          </cell>
          <cell r="B654" t="str">
            <v>Idaho</v>
          </cell>
          <cell r="C654" t="str">
            <v>Idaho</v>
          </cell>
          <cell r="D654">
            <v>367</v>
          </cell>
          <cell r="E654">
            <v>367</v>
          </cell>
          <cell r="F654" t="str">
            <v>Underground Conductors and Devices</v>
          </cell>
          <cell r="H654">
            <v>24598549.670000002</v>
          </cell>
          <cell r="J654">
            <v>-116565.03</v>
          </cell>
          <cell r="L654">
            <v>24481984.640000001</v>
          </cell>
          <cell r="N654">
            <v>-123187.44999999998</v>
          </cell>
          <cell r="P654">
            <v>24358797.190000001</v>
          </cell>
          <cell r="R654">
            <v>7061265</v>
          </cell>
          <cell r="T654">
            <v>2.4422863965609589</v>
          </cell>
          <cell r="V654">
            <v>599344</v>
          </cell>
          <cell r="X654">
            <v>-116565.03</v>
          </cell>
          <cell r="Z654">
            <v>-15</v>
          </cell>
          <cell r="AB654">
            <v>-17484.754499999999</v>
          </cell>
          <cell r="AD654">
            <v>7526559.2154999999</v>
          </cell>
          <cell r="AF654">
            <v>2.4422863965609589</v>
          </cell>
          <cell r="AH654">
            <v>596416</v>
          </cell>
          <cell r="AJ654">
            <v>-123187.44999999998</v>
          </cell>
          <cell r="AL654">
            <v>-15</v>
          </cell>
          <cell r="AN654">
            <v>-18478.117499999997</v>
          </cell>
          <cell r="AP654">
            <v>7981309.648</v>
          </cell>
        </row>
        <row r="655">
          <cell r="A655" t="str">
            <v>36800Idaho</v>
          </cell>
          <cell r="B655" t="str">
            <v>Idaho</v>
          </cell>
          <cell r="C655" t="str">
            <v>Idaho</v>
          </cell>
          <cell r="D655">
            <v>368</v>
          </cell>
          <cell r="E655">
            <v>368</v>
          </cell>
          <cell r="F655" t="str">
            <v>Line Transformers</v>
          </cell>
          <cell r="H655">
            <v>69825543.019999996</v>
          </cell>
          <cell r="J655">
            <v>-895669.44</v>
          </cell>
          <cell r="L655">
            <v>68929873.579999998</v>
          </cell>
          <cell r="N655">
            <v>-905383.94000000006</v>
          </cell>
          <cell r="P655">
            <v>68024489.640000001</v>
          </cell>
          <cell r="R655">
            <v>18661692</v>
          </cell>
          <cell r="T655">
            <v>2.8853911376151422</v>
          </cell>
          <cell r="V655">
            <v>2001818</v>
          </cell>
          <cell r="X655">
            <v>-895669.44</v>
          </cell>
          <cell r="Z655">
            <v>-5</v>
          </cell>
          <cell r="AB655">
            <v>-44783.471999999994</v>
          </cell>
          <cell r="AD655">
            <v>19723057.088</v>
          </cell>
          <cell r="AF655">
            <v>2.8853911376151422</v>
          </cell>
          <cell r="AH655">
            <v>1975835</v>
          </cell>
          <cell r="AJ655">
            <v>-905383.94000000006</v>
          </cell>
          <cell r="AL655">
            <v>-5</v>
          </cell>
          <cell r="AN655">
            <v>-45269.197</v>
          </cell>
          <cell r="AP655">
            <v>20748238.950999998</v>
          </cell>
        </row>
        <row r="656">
          <cell r="A656" t="str">
            <v>36900Idaho</v>
          </cell>
          <cell r="B656" t="str">
            <v>Idaho</v>
          </cell>
          <cell r="C656" t="str">
            <v>Idaho</v>
          </cell>
          <cell r="D656">
            <v>369</v>
          </cell>
          <cell r="E656">
            <v>369</v>
          </cell>
          <cell r="F656" t="str">
            <v>Services</v>
          </cell>
          <cell r="H656">
            <v>30457923.969999999</v>
          </cell>
          <cell r="J656">
            <v>0</v>
          </cell>
          <cell r="L656">
            <v>30457923.969999999</v>
          </cell>
          <cell r="N656">
            <v>0</v>
          </cell>
          <cell r="P656">
            <v>30457923.969999999</v>
          </cell>
          <cell r="R656">
            <v>7747154</v>
          </cell>
          <cell r="T656">
            <v>1.8259301984447318</v>
          </cell>
          <cell r="V656">
            <v>556140</v>
          </cell>
          <cell r="X656">
            <v>0</v>
          </cell>
          <cell r="Z656">
            <v>-25</v>
          </cell>
          <cell r="AB656">
            <v>0</v>
          </cell>
          <cell r="AD656">
            <v>8303294</v>
          </cell>
          <cell r="AF656">
            <v>1.8259301984447318</v>
          </cell>
          <cell r="AH656">
            <v>556140</v>
          </cell>
          <cell r="AJ656">
            <v>0</v>
          </cell>
          <cell r="AL656">
            <v>-25</v>
          </cell>
          <cell r="AN656">
            <v>0</v>
          </cell>
          <cell r="AP656">
            <v>8859434</v>
          </cell>
        </row>
        <row r="657">
          <cell r="A657" t="str">
            <v>37000Idaho</v>
          </cell>
          <cell r="B657" t="str">
            <v>Idaho</v>
          </cell>
          <cell r="C657" t="str">
            <v>Idaho</v>
          </cell>
          <cell r="D657">
            <v>370</v>
          </cell>
          <cell r="E657">
            <v>370</v>
          </cell>
          <cell r="F657" t="str">
            <v>Meters</v>
          </cell>
          <cell r="H657">
            <v>13315346.99</v>
          </cell>
          <cell r="J657">
            <v>-1106970.9100000001</v>
          </cell>
          <cell r="L657">
            <v>12208376.08</v>
          </cell>
          <cell r="N657">
            <v>-874386.27</v>
          </cell>
          <cell r="P657">
            <v>11333989.810000001</v>
          </cell>
          <cell r="R657">
            <v>7704248</v>
          </cell>
          <cell r="T657">
            <v>3.6380750715264574</v>
          </cell>
          <cell r="V657">
            <v>464286</v>
          </cell>
          <cell r="X657">
            <v>-1106970.9100000001</v>
          </cell>
          <cell r="Z657">
            <v>-3</v>
          </cell>
          <cell r="AB657">
            <v>-33209.127300000007</v>
          </cell>
          <cell r="AD657">
            <v>7028353.9627</v>
          </cell>
          <cell r="AF657">
            <v>3.6380750715264574</v>
          </cell>
          <cell r="AH657">
            <v>428244</v>
          </cell>
          <cell r="AJ657">
            <v>-874386.27</v>
          </cell>
          <cell r="AL657">
            <v>-3</v>
          </cell>
          <cell r="AN657">
            <v>-26231.588100000001</v>
          </cell>
          <cell r="AP657">
            <v>6555980.1046000002</v>
          </cell>
        </row>
        <row r="658">
          <cell r="A658" t="str">
            <v>37100Idaho</v>
          </cell>
          <cell r="B658" t="str">
            <v>Idaho</v>
          </cell>
          <cell r="C658" t="str">
            <v>Idaho</v>
          </cell>
          <cell r="D658">
            <v>371</v>
          </cell>
          <cell r="E658">
            <v>371</v>
          </cell>
          <cell r="F658" t="str">
            <v>Installations on Customer Premises</v>
          </cell>
          <cell r="H658">
            <v>169110.18</v>
          </cell>
          <cell r="J658">
            <v>-6289.75</v>
          </cell>
          <cell r="L658">
            <v>162820.43</v>
          </cell>
          <cell r="N658">
            <v>-6254.6699999999992</v>
          </cell>
          <cell r="P658">
            <v>156565.75999999998</v>
          </cell>
          <cell r="R658">
            <v>82913</v>
          </cell>
          <cell r="T658">
            <v>4.799905454765085</v>
          </cell>
          <cell r="V658">
            <v>7966</v>
          </cell>
          <cell r="X658">
            <v>-6289.75</v>
          </cell>
          <cell r="Z658">
            <v>-45</v>
          </cell>
          <cell r="AB658">
            <v>-2830.3874999999998</v>
          </cell>
          <cell r="AD658">
            <v>81758.862500000003</v>
          </cell>
          <cell r="AF658">
            <v>4.799905454765085</v>
          </cell>
          <cell r="AH658">
            <v>7665</v>
          </cell>
          <cell r="AJ658">
            <v>-6254.6699999999992</v>
          </cell>
          <cell r="AL658">
            <v>-45</v>
          </cell>
          <cell r="AN658">
            <v>-2814.6014999999998</v>
          </cell>
          <cell r="AP658">
            <v>80354.591</v>
          </cell>
        </row>
        <row r="659">
          <cell r="A659" t="str">
            <v>37300Idaho</v>
          </cell>
          <cell r="B659" t="str">
            <v>Idaho</v>
          </cell>
          <cell r="C659" t="str">
            <v>Idaho</v>
          </cell>
          <cell r="D659">
            <v>373</v>
          </cell>
          <cell r="E659">
            <v>373</v>
          </cell>
          <cell r="F659" t="str">
            <v>Street Lighting and Signal Systems</v>
          </cell>
          <cell r="H659">
            <v>618578.57999999996</v>
          </cell>
          <cell r="J659">
            <v>-16270.509999999998</v>
          </cell>
          <cell r="L659">
            <v>602308.06999999995</v>
          </cell>
          <cell r="N659">
            <v>-16637.259999999998</v>
          </cell>
          <cell r="P659">
            <v>585670.80999999994</v>
          </cell>
          <cell r="R659">
            <v>254528</v>
          </cell>
          <cell r="T659">
            <v>3.0555198447317591</v>
          </cell>
          <cell r="V659">
            <v>18652</v>
          </cell>
          <cell r="X659">
            <v>-16270.509999999998</v>
          </cell>
          <cell r="Z659">
            <v>-20</v>
          </cell>
          <cell r="AB659">
            <v>-3254.1019999999994</v>
          </cell>
          <cell r="AD659">
            <v>253655.38799999998</v>
          </cell>
          <cell r="AF659">
            <v>3.0555198447317591</v>
          </cell>
          <cell r="AH659">
            <v>18149</v>
          </cell>
          <cell r="AJ659">
            <v>-16637.259999999998</v>
          </cell>
          <cell r="AL659">
            <v>-20</v>
          </cell>
          <cell r="AN659">
            <v>-3327.4519999999993</v>
          </cell>
          <cell r="AP659">
            <v>251839.67599999998</v>
          </cell>
        </row>
        <row r="660">
          <cell r="F660" t="str">
            <v>TOTAL IDAHO - DISTRIBUTION</v>
          </cell>
          <cell r="H660">
            <v>282034462.50999993</v>
          </cell>
          <cell r="J660">
            <v>-3661022.4299999997</v>
          </cell>
          <cell r="L660">
            <v>278373440.07999998</v>
          </cell>
          <cell r="N660">
            <v>-3466141.6799999997</v>
          </cell>
          <cell r="P660">
            <v>274907298.39999998</v>
          </cell>
          <cell r="R660">
            <v>119172267</v>
          </cell>
          <cell r="V660">
            <v>8233017</v>
          </cell>
          <cell r="X660">
            <v>-3661022.4299999997</v>
          </cell>
          <cell r="AB660">
            <v>-915513.85129999998</v>
          </cell>
          <cell r="AD660">
            <v>122828747.71869998</v>
          </cell>
          <cell r="AH660">
            <v>8115765</v>
          </cell>
          <cell r="AJ660">
            <v>-3466141.6799999997</v>
          </cell>
          <cell r="AN660">
            <v>-918445.5941000001</v>
          </cell>
          <cell r="AP660">
            <v>126559925.44460002</v>
          </cell>
        </row>
        <row r="662">
          <cell r="E662" t="str">
            <v>TOTAL DISTRIBUTION PLANT</v>
          </cell>
          <cell r="H662">
            <v>5639593821.1000023</v>
          </cell>
          <cell r="J662">
            <v>-63066953.82</v>
          </cell>
          <cell r="L662">
            <v>5576526867.2800007</v>
          </cell>
          <cell r="N662">
            <v>-56443377.260000005</v>
          </cell>
          <cell r="P662">
            <v>5520083490.0200014</v>
          </cell>
          <cell r="R662">
            <v>2159963657</v>
          </cell>
          <cell r="V662">
            <v>156836657</v>
          </cell>
          <cell r="X662">
            <v>-63066953.82</v>
          </cell>
          <cell r="AB662">
            <v>-17792254.871600002</v>
          </cell>
          <cell r="AD662">
            <v>2235941105.3084011</v>
          </cell>
          <cell r="AH662">
            <v>154995092</v>
          </cell>
          <cell r="AJ662">
            <v>-56443377.260000005</v>
          </cell>
          <cell r="AN662">
            <v>-17890186.253800005</v>
          </cell>
          <cell r="AP662">
            <v>2316602633.7946005</v>
          </cell>
        </row>
        <row r="665">
          <cell r="E665" t="str">
            <v>GENERAL PLANT</v>
          </cell>
        </row>
        <row r="667">
          <cell r="F667" t="str">
            <v>OREGON - GENERAL</v>
          </cell>
        </row>
        <row r="668">
          <cell r="A668" t="str">
            <v>39000Oregon</v>
          </cell>
          <cell r="B668" t="str">
            <v>Oregon</v>
          </cell>
          <cell r="C668" t="str">
            <v>Oregon</v>
          </cell>
          <cell r="D668">
            <v>390</v>
          </cell>
          <cell r="E668">
            <v>390</v>
          </cell>
          <cell r="F668" t="str">
            <v>Structures and Improvements</v>
          </cell>
          <cell r="H668">
            <v>73351600.510000005</v>
          </cell>
          <cell r="J668">
            <v>-521891.11999999988</v>
          </cell>
          <cell r="L668">
            <v>72829709.390000001</v>
          </cell>
          <cell r="N668">
            <v>-531686.21</v>
          </cell>
          <cell r="P668">
            <v>72298023.180000007</v>
          </cell>
          <cell r="R668">
            <v>14715408</v>
          </cell>
          <cell r="T668">
            <v>2.2128641370603295</v>
          </cell>
          <cell r="V668">
            <v>1617397</v>
          </cell>
          <cell r="X668">
            <v>-521891.11999999988</v>
          </cell>
          <cell r="Z668">
            <v>-10</v>
          </cell>
          <cell r="AB668">
            <v>-52189.111999999994</v>
          </cell>
          <cell r="AD668">
            <v>15758724.768000001</v>
          </cell>
          <cell r="AF668">
            <v>2.2128641370603295</v>
          </cell>
          <cell r="AH668">
            <v>1605740</v>
          </cell>
          <cell r="AJ668">
            <v>-531686.21</v>
          </cell>
          <cell r="AL668">
            <v>-10</v>
          </cell>
          <cell r="AN668">
            <v>-53168.620999999999</v>
          </cell>
          <cell r="AP668">
            <v>16779609.936999999</v>
          </cell>
        </row>
        <row r="669">
          <cell r="A669" t="str">
            <v>39201Oregon</v>
          </cell>
          <cell r="B669" t="str">
            <v>Oregon</v>
          </cell>
          <cell r="C669" t="str">
            <v>Oregon</v>
          </cell>
          <cell r="D669">
            <v>392.01</v>
          </cell>
          <cell r="E669">
            <v>392.01</v>
          </cell>
          <cell r="F669" t="str">
            <v>Transportation Equipment - Light Trucks and Vans</v>
          </cell>
          <cell r="H669">
            <v>11309407.76</v>
          </cell>
          <cell r="J669">
            <v>-865929.22999999986</v>
          </cell>
          <cell r="L669">
            <v>10443478.529999999</v>
          </cell>
          <cell r="N669">
            <v>-899525.05</v>
          </cell>
          <cell r="P669">
            <v>9543953.4799999986</v>
          </cell>
          <cell r="R669">
            <v>4261815</v>
          </cell>
          <cell r="T669">
            <v>7.6251295584541134</v>
          </cell>
          <cell r="V669">
            <v>829343</v>
          </cell>
          <cell r="X669">
            <v>-865929.22999999986</v>
          </cell>
          <cell r="Z669">
            <v>10</v>
          </cell>
          <cell r="AB669">
            <v>86592.922999999995</v>
          </cell>
          <cell r="AD669">
            <v>4311821.6930000009</v>
          </cell>
          <cell r="AF669">
            <v>7.6251295584541134</v>
          </cell>
          <cell r="AH669">
            <v>762034</v>
          </cell>
          <cell r="AJ669">
            <v>-899525.05</v>
          </cell>
          <cell r="AL669">
            <v>10</v>
          </cell>
          <cell r="AN669">
            <v>89952.505000000005</v>
          </cell>
          <cell r="AP669">
            <v>4264283.148000001</v>
          </cell>
        </row>
        <row r="670">
          <cell r="A670" t="str">
            <v>39205Oregon</v>
          </cell>
          <cell r="B670" t="str">
            <v>Oregon</v>
          </cell>
          <cell r="C670" t="str">
            <v>Oregon</v>
          </cell>
          <cell r="D670">
            <v>392.05</v>
          </cell>
          <cell r="E670">
            <v>392.05</v>
          </cell>
          <cell r="F670" t="str">
            <v>Transportation Equipment - Medium Trucks</v>
          </cell>
          <cell r="H670">
            <v>10847610.24</v>
          </cell>
          <cell r="J670">
            <v>-545404.56000000029</v>
          </cell>
          <cell r="L670">
            <v>10302205.68</v>
          </cell>
          <cell r="N670">
            <v>-540218.33999999985</v>
          </cell>
          <cell r="P670">
            <v>9761987.3399999999</v>
          </cell>
          <cell r="R670">
            <v>4264475</v>
          </cell>
          <cell r="T670">
            <v>5.0511041420662437</v>
          </cell>
          <cell r="V670">
            <v>534150</v>
          </cell>
          <cell r="X670">
            <v>-545404.56000000029</v>
          </cell>
          <cell r="Z670">
            <v>10</v>
          </cell>
          <cell r="AB670">
            <v>54540.456000000035</v>
          </cell>
          <cell r="AD670">
            <v>4307760.8959999997</v>
          </cell>
          <cell r="AF670">
            <v>5.0511041420662437</v>
          </cell>
          <cell r="AH670">
            <v>506732</v>
          </cell>
          <cell r="AJ670">
            <v>-540218.33999999985</v>
          </cell>
          <cell r="AL670">
            <v>10</v>
          </cell>
          <cell r="AN670">
            <v>54021.833999999988</v>
          </cell>
          <cell r="AP670">
            <v>4328296.3899999997</v>
          </cell>
        </row>
        <row r="671">
          <cell r="A671" t="str">
            <v>39209Oregon</v>
          </cell>
          <cell r="B671" t="str">
            <v>Oregon</v>
          </cell>
          <cell r="C671" t="str">
            <v>Oregon</v>
          </cell>
          <cell r="D671">
            <v>392.09</v>
          </cell>
          <cell r="E671">
            <v>392.09</v>
          </cell>
          <cell r="F671" t="str">
            <v>Transportation Equipment - Trailers</v>
          </cell>
          <cell r="H671">
            <v>3429180.7</v>
          </cell>
          <cell r="J671">
            <v>-48785.400000000009</v>
          </cell>
          <cell r="L671">
            <v>3380395.3000000003</v>
          </cell>
          <cell r="N671">
            <v>-52664.21</v>
          </cell>
          <cell r="P671">
            <v>3327731.0900000003</v>
          </cell>
          <cell r="R671">
            <v>818188</v>
          </cell>
          <cell r="T671">
            <v>2.4524502195796849</v>
          </cell>
          <cell r="V671">
            <v>83501</v>
          </cell>
          <cell r="X671">
            <v>-48785.400000000009</v>
          </cell>
          <cell r="Z671">
            <v>15</v>
          </cell>
          <cell r="AB671">
            <v>7317.8100000000013</v>
          </cell>
          <cell r="AD671">
            <v>860221.41</v>
          </cell>
          <cell r="AF671">
            <v>2.4524502195796849</v>
          </cell>
          <cell r="AH671">
            <v>82257</v>
          </cell>
          <cell r="AJ671">
            <v>-52664.21</v>
          </cell>
          <cell r="AL671">
            <v>15</v>
          </cell>
          <cell r="AN671">
            <v>7899.6315000000004</v>
          </cell>
          <cell r="AP671">
            <v>897713.83150000009</v>
          </cell>
        </row>
        <row r="672">
          <cell r="A672" t="str">
            <v>39603Oregon</v>
          </cell>
          <cell r="B672" t="str">
            <v>Oregon</v>
          </cell>
          <cell r="C672" t="str">
            <v>Oregon</v>
          </cell>
          <cell r="D672">
            <v>396.03</v>
          </cell>
          <cell r="E672">
            <v>396.03</v>
          </cell>
          <cell r="F672" t="str">
            <v>Light Power Operated Equipment</v>
          </cell>
          <cell r="H672">
            <v>7861988.6600000001</v>
          </cell>
          <cell r="J672">
            <v>-945439.93000000017</v>
          </cell>
          <cell r="L672">
            <v>6916548.7300000004</v>
          </cell>
          <cell r="N672">
            <v>-751248.93</v>
          </cell>
          <cell r="P672">
            <v>6165299.8000000007</v>
          </cell>
          <cell r="R672">
            <v>2395766</v>
          </cell>
          <cell r="T672">
            <v>9.7067622610240765</v>
          </cell>
          <cell r="V672">
            <v>717259</v>
          </cell>
          <cell r="X672">
            <v>-945439.93000000017</v>
          </cell>
          <cell r="Z672">
            <v>15</v>
          </cell>
          <cell r="AB672">
            <v>141815.98950000003</v>
          </cell>
          <cell r="AD672">
            <v>2309401.0595</v>
          </cell>
          <cell r="AF672">
            <v>9.7067622610240765</v>
          </cell>
          <cell r="AH672">
            <v>634912</v>
          </cell>
          <cell r="AJ672">
            <v>-751248.93</v>
          </cell>
          <cell r="AL672">
            <v>15</v>
          </cell>
          <cell r="AN672">
            <v>112687.33950000002</v>
          </cell>
          <cell r="AP672">
            <v>2305751.469</v>
          </cell>
        </row>
        <row r="673">
          <cell r="A673" t="str">
            <v>39607Oregon</v>
          </cell>
          <cell r="B673" t="str">
            <v>Oregon</v>
          </cell>
          <cell r="C673" t="str">
            <v>Oregon</v>
          </cell>
          <cell r="D673">
            <v>396.07</v>
          </cell>
          <cell r="E673">
            <v>396.07</v>
          </cell>
          <cell r="F673" t="str">
            <v>Heavy Power Operated Equipment</v>
          </cell>
          <cell r="H673">
            <v>28086567.010000002</v>
          </cell>
          <cell r="J673">
            <v>-1485781</v>
          </cell>
          <cell r="L673">
            <v>26600786.010000002</v>
          </cell>
          <cell r="N673">
            <v>-1533782.3699999999</v>
          </cell>
          <cell r="P673">
            <v>25067003.640000001</v>
          </cell>
          <cell r="R673">
            <v>7000292</v>
          </cell>
          <cell r="T673">
            <v>5.3912563839152963</v>
          </cell>
          <cell r="V673">
            <v>1474168</v>
          </cell>
          <cell r="X673">
            <v>-1485781</v>
          </cell>
          <cell r="Z673">
            <v>20</v>
          </cell>
          <cell r="AB673">
            <v>297156.2</v>
          </cell>
          <cell r="AD673">
            <v>7285835.2000000002</v>
          </cell>
          <cell r="AF673">
            <v>5.3912563839152963</v>
          </cell>
          <cell r="AH673">
            <v>1392772</v>
          </cell>
          <cell r="AJ673">
            <v>-1533782.3699999999</v>
          </cell>
          <cell r="AL673">
            <v>20</v>
          </cell>
          <cell r="AN673">
            <v>306756.47399999999</v>
          </cell>
          <cell r="AP673">
            <v>7451581.3039999995</v>
          </cell>
        </row>
        <row r="674">
          <cell r="F674" t="str">
            <v>TOTAL OREGON - GENERAL</v>
          </cell>
          <cell r="H674">
            <v>134886354.88</v>
          </cell>
          <cell r="J674">
            <v>-4413231.24</v>
          </cell>
          <cell r="L674">
            <v>130473123.64</v>
          </cell>
          <cell r="N674">
            <v>-4309125.1099999994</v>
          </cell>
          <cell r="P674">
            <v>126163998.53000002</v>
          </cell>
          <cell r="R674">
            <v>33455944</v>
          </cell>
          <cell r="V674">
            <v>5255818</v>
          </cell>
          <cell r="X674">
            <v>-4413231.24</v>
          </cell>
          <cell r="AB674">
            <v>535234.26650000014</v>
          </cell>
          <cell r="AD674">
            <v>34833765.026500002</v>
          </cell>
          <cell r="AH674">
            <v>4984447</v>
          </cell>
          <cell r="AJ674">
            <v>-4309125.1099999994</v>
          </cell>
          <cell r="AN674">
            <v>518149.163</v>
          </cell>
          <cell r="AP674">
            <v>36027236.079500005</v>
          </cell>
        </row>
        <row r="676">
          <cell r="F676" t="str">
            <v>AZ, CO, MT, ETC. - GENERAL</v>
          </cell>
        </row>
        <row r="677">
          <cell r="A677" t="str">
            <v>39000AZCOMT</v>
          </cell>
          <cell r="B677" t="str">
            <v>AZCOMT</v>
          </cell>
          <cell r="C677" t="str">
            <v>AZCOMT</v>
          </cell>
          <cell r="D677">
            <v>390</v>
          </cell>
          <cell r="E677">
            <v>390</v>
          </cell>
          <cell r="F677" t="str">
            <v>Structures and Improvements</v>
          </cell>
          <cell r="H677">
            <v>383797.68</v>
          </cell>
          <cell r="J677">
            <v>-4734.58</v>
          </cell>
          <cell r="L677">
            <v>379063.1</v>
          </cell>
          <cell r="N677">
            <v>-4972.09</v>
          </cell>
          <cell r="P677">
            <v>374091.00999999995</v>
          </cell>
          <cell r="R677">
            <v>195161</v>
          </cell>
          <cell r="T677">
            <v>2.2128641370603295</v>
          </cell>
          <cell r="V677">
            <v>8441</v>
          </cell>
          <cell r="X677">
            <v>-4734.58</v>
          </cell>
          <cell r="Z677">
            <v>0</v>
          </cell>
          <cell r="AB677">
            <v>0</v>
          </cell>
          <cell r="AD677">
            <v>198867.42</v>
          </cell>
          <cell r="AF677">
            <v>2.2128641370603295</v>
          </cell>
          <cell r="AH677">
            <v>8333</v>
          </cell>
          <cell r="AJ677">
            <v>-4972.09</v>
          </cell>
          <cell r="AL677">
            <v>0</v>
          </cell>
          <cell r="AN677">
            <v>0</v>
          </cell>
          <cell r="AP677">
            <v>202228.33000000002</v>
          </cell>
        </row>
        <row r="678">
          <cell r="A678" t="str">
            <v>39201AZCOMT</v>
          </cell>
          <cell r="B678" t="str">
            <v>AZCOMT</v>
          </cell>
          <cell r="C678" t="str">
            <v>AZCOMT</v>
          </cell>
          <cell r="D678">
            <v>392.01</v>
          </cell>
          <cell r="E678">
            <v>392.01</v>
          </cell>
          <cell r="F678" t="str">
            <v>Transportation Equipment - Light Trucks and Vans</v>
          </cell>
          <cell r="H678">
            <v>581852</v>
          </cell>
          <cell r="J678">
            <v>-77548.089999999982</v>
          </cell>
          <cell r="L678">
            <v>504303.91000000003</v>
          </cell>
          <cell r="N678">
            <v>-45117.910000000011</v>
          </cell>
          <cell r="P678">
            <v>459186</v>
          </cell>
          <cell r="R678">
            <v>253279</v>
          </cell>
          <cell r="T678">
            <v>7.6251295584541134</v>
          </cell>
          <cell r="V678">
            <v>41410</v>
          </cell>
          <cell r="X678">
            <v>-77548.089999999982</v>
          </cell>
          <cell r="Z678">
            <v>0</v>
          </cell>
          <cell r="AB678">
            <v>0</v>
          </cell>
          <cell r="AD678">
            <v>217140.91000000003</v>
          </cell>
          <cell r="AF678">
            <v>7.6251295584541134</v>
          </cell>
          <cell r="AH678">
            <v>36734</v>
          </cell>
          <cell r="AJ678">
            <v>-45117.910000000011</v>
          </cell>
          <cell r="AL678">
            <v>0</v>
          </cell>
          <cell r="AN678">
            <v>0</v>
          </cell>
          <cell r="AP678">
            <v>208757.00000000003</v>
          </cell>
        </row>
        <row r="679">
          <cell r="A679" t="str">
            <v>39205AZCOMT</v>
          </cell>
          <cell r="B679" t="str">
            <v>AZCOMT</v>
          </cell>
          <cell r="C679" t="str">
            <v>AZCOMT</v>
          </cell>
          <cell r="D679">
            <v>392.05</v>
          </cell>
          <cell r="E679">
            <v>392.05</v>
          </cell>
          <cell r="F679" t="str">
            <v>Transportation Equipment - Medium Trucks</v>
          </cell>
          <cell r="H679">
            <v>292979.93</v>
          </cell>
          <cell r="J679">
            <v>-19850.62</v>
          </cell>
          <cell r="L679">
            <v>273129.31</v>
          </cell>
          <cell r="N679">
            <v>-17779.900000000001</v>
          </cell>
          <cell r="P679">
            <v>255349.41</v>
          </cell>
          <cell r="R679">
            <v>137848</v>
          </cell>
          <cell r="T679">
            <v>5.0511041420662437</v>
          </cell>
          <cell r="V679">
            <v>14297</v>
          </cell>
          <cell r="X679">
            <v>-19850.62</v>
          </cell>
          <cell r="Z679">
            <v>15</v>
          </cell>
          <cell r="AB679">
            <v>2977.5929999999998</v>
          </cell>
          <cell r="AD679">
            <v>135271.973</v>
          </cell>
          <cell r="AF679">
            <v>5.0511041420662437</v>
          </cell>
          <cell r="AH679">
            <v>13347</v>
          </cell>
          <cell r="AJ679">
            <v>-17779.900000000001</v>
          </cell>
          <cell r="AL679">
            <v>15</v>
          </cell>
          <cell r="AN679">
            <v>2666.9850000000001</v>
          </cell>
          <cell r="AP679">
            <v>133506.05799999999</v>
          </cell>
        </row>
        <row r="680">
          <cell r="A680" t="str">
            <v>39209AZCOMT</v>
          </cell>
          <cell r="B680" t="str">
            <v>AZCOMT</v>
          </cell>
          <cell r="C680" t="str">
            <v>AZCOMT</v>
          </cell>
          <cell r="D680">
            <v>392.09</v>
          </cell>
          <cell r="E680">
            <v>392.09</v>
          </cell>
          <cell r="F680" t="str">
            <v>Transportation Equipment - Trailers</v>
          </cell>
          <cell r="H680">
            <v>8560.4599999999991</v>
          </cell>
          <cell r="J680">
            <v>-349.35999999999996</v>
          </cell>
          <cell r="L680">
            <v>8211.0999999999985</v>
          </cell>
          <cell r="N680">
            <v>-366.84</v>
          </cell>
          <cell r="P680">
            <v>7844.2599999999984</v>
          </cell>
          <cell r="R680">
            <v>5530</v>
          </cell>
          <cell r="T680">
            <v>2.4524502195796849</v>
          </cell>
          <cell r="V680">
            <v>206</v>
          </cell>
          <cell r="X680">
            <v>-349.35999999999996</v>
          </cell>
          <cell r="Z680">
            <v>0</v>
          </cell>
          <cell r="AB680">
            <v>0</v>
          </cell>
          <cell r="AD680">
            <v>5386.64</v>
          </cell>
          <cell r="AF680">
            <v>2.4524502195796849</v>
          </cell>
          <cell r="AH680">
            <v>197</v>
          </cell>
          <cell r="AJ680">
            <v>-366.84</v>
          </cell>
          <cell r="AL680">
            <v>0</v>
          </cell>
          <cell r="AN680">
            <v>0</v>
          </cell>
          <cell r="AP680">
            <v>5216.8</v>
          </cell>
        </row>
        <row r="681">
          <cell r="A681" t="str">
            <v>39607AZCOMT</v>
          </cell>
          <cell r="B681" t="str">
            <v>AZCOMT</v>
          </cell>
          <cell r="C681" t="str">
            <v>AZCOMT</v>
          </cell>
          <cell r="D681">
            <v>396.07</v>
          </cell>
          <cell r="E681">
            <v>396.07</v>
          </cell>
          <cell r="F681" t="str">
            <v>Heavy Power Operated Equipment</v>
          </cell>
          <cell r="H681">
            <v>2448697.64</v>
          </cell>
          <cell r="J681">
            <v>-99147.129999999961</v>
          </cell>
          <cell r="L681">
            <v>2349550.5100000002</v>
          </cell>
          <cell r="N681">
            <v>-99488.769999999975</v>
          </cell>
          <cell r="P681">
            <v>2250061.7400000002</v>
          </cell>
          <cell r="R681">
            <v>1492183</v>
          </cell>
          <cell r="T681">
            <v>5.3912563839152963</v>
          </cell>
          <cell r="V681">
            <v>129343</v>
          </cell>
          <cell r="X681">
            <v>-99147.129999999961</v>
          </cell>
          <cell r="Z681">
            <v>-5</v>
          </cell>
          <cell r="AB681">
            <v>-4957.3564999999981</v>
          </cell>
          <cell r="AD681">
            <v>1517421.5135000001</v>
          </cell>
          <cell r="AF681">
            <v>5.3912563839152963</v>
          </cell>
          <cell r="AH681">
            <v>123988</v>
          </cell>
          <cell r="AJ681">
            <v>-99488.769999999975</v>
          </cell>
          <cell r="AL681">
            <v>-5</v>
          </cell>
          <cell r="AN681">
            <v>-4974.4384999999984</v>
          </cell>
          <cell r="AP681">
            <v>1536946.3050000002</v>
          </cell>
        </row>
        <row r="682">
          <cell r="F682" t="str">
            <v>TOTAL AZ, CO, MT, ETC. - GENERAL</v>
          </cell>
          <cell r="H682">
            <v>3715887.71</v>
          </cell>
          <cell r="J682">
            <v>-201629.77999999994</v>
          </cell>
          <cell r="L682">
            <v>3514257.9300000006</v>
          </cell>
          <cell r="N682">
            <v>-167725.51</v>
          </cell>
          <cell r="P682">
            <v>3346532.42</v>
          </cell>
          <cell r="R682">
            <v>2084001</v>
          </cell>
          <cell r="V682">
            <v>193697</v>
          </cell>
          <cell r="X682">
            <v>-201629.77999999994</v>
          </cell>
          <cell r="AB682">
            <v>-1979.7634999999982</v>
          </cell>
          <cell r="AD682">
            <v>2074088.4565000003</v>
          </cell>
          <cell r="AH682">
            <v>182599</v>
          </cell>
          <cell r="AJ682">
            <v>-167725.51</v>
          </cell>
          <cell r="AN682">
            <v>-2307.4534999999983</v>
          </cell>
          <cell r="AP682">
            <v>2086654.4930000002</v>
          </cell>
        </row>
        <row r="684">
          <cell r="F684" t="str">
            <v>WASHINGTON - GENERAL</v>
          </cell>
        </row>
        <row r="685">
          <cell r="A685" t="str">
            <v>39000Washington</v>
          </cell>
          <cell r="B685" t="str">
            <v>Washington</v>
          </cell>
          <cell r="C685" t="str">
            <v>Washington</v>
          </cell>
          <cell r="D685">
            <v>390</v>
          </cell>
          <cell r="E685">
            <v>390</v>
          </cell>
          <cell r="F685" t="str">
            <v>Structures and Improvements</v>
          </cell>
          <cell r="H685">
            <v>11089628.369999999</v>
          </cell>
          <cell r="J685">
            <v>-56881.239999999991</v>
          </cell>
          <cell r="L685">
            <v>11032747.129999999</v>
          </cell>
          <cell r="N685">
            <v>-63129.399999999987</v>
          </cell>
          <cell r="P685">
            <v>10969617.729999999</v>
          </cell>
          <cell r="R685">
            <v>4877421</v>
          </cell>
          <cell r="T685">
            <v>2.2128641370603295</v>
          </cell>
          <cell r="V685">
            <v>244769</v>
          </cell>
          <cell r="X685">
            <v>-56881.239999999991</v>
          </cell>
          <cell r="Z685">
            <v>-10</v>
          </cell>
          <cell r="AB685">
            <v>-5688.1239999999989</v>
          </cell>
          <cell r="AD685">
            <v>5059620.6359999999</v>
          </cell>
          <cell r="AF685">
            <v>2.2128641370603295</v>
          </cell>
          <cell r="AH685">
            <v>243441</v>
          </cell>
          <cell r="AJ685">
            <v>-63129.399999999987</v>
          </cell>
          <cell r="AL685">
            <v>-10</v>
          </cell>
          <cell r="AN685">
            <v>-6312.9399999999987</v>
          </cell>
          <cell r="AP685">
            <v>5233619.2959999992</v>
          </cell>
        </row>
        <row r="686">
          <cell r="A686" t="str">
            <v>39201Washington</v>
          </cell>
          <cell r="B686" t="str">
            <v>Washington</v>
          </cell>
          <cell r="C686" t="str">
            <v>Washington</v>
          </cell>
          <cell r="D686">
            <v>392.01</v>
          </cell>
          <cell r="E686">
            <v>392.01</v>
          </cell>
          <cell r="F686" t="str">
            <v>Transportation Equipment - Light Trucks and Vans</v>
          </cell>
          <cell r="H686">
            <v>2377341.77</v>
          </cell>
          <cell r="J686">
            <v>-155204.28</v>
          </cell>
          <cell r="L686">
            <v>2222137.4900000002</v>
          </cell>
          <cell r="N686">
            <v>-162485.31</v>
          </cell>
          <cell r="P686">
            <v>2059652.1800000002</v>
          </cell>
          <cell r="R686">
            <v>979759</v>
          </cell>
          <cell r="T686">
            <v>7.6251295584541134</v>
          </cell>
          <cell r="V686">
            <v>175358</v>
          </cell>
          <cell r="X686">
            <v>-155204.28</v>
          </cell>
          <cell r="Z686">
            <v>10</v>
          </cell>
          <cell r="AB686">
            <v>15520.428</v>
          </cell>
          <cell r="AD686">
            <v>1015433.1479999999</v>
          </cell>
          <cell r="AF686">
            <v>7.6251295584541134</v>
          </cell>
          <cell r="AH686">
            <v>163246</v>
          </cell>
          <cell r="AJ686">
            <v>-162485.31</v>
          </cell>
          <cell r="AL686">
            <v>10</v>
          </cell>
          <cell r="AN686">
            <v>16248.531000000001</v>
          </cell>
          <cell r="AP686">
            <v>1032442.3689999999</v>
          </cell>
        </row>
        <row r="687">
          <cell r="A687" t="str">
            <v>39205Washington</v>
          </cell>
          <cell r="B687" t="str">
            <v>Washington</v>
          </cell>
          <cell r="C687" t="str">
            <v>Washington</v>
          </cell>
          <cell r="D687">
            <v>392.05</v>
          </cell>
          <cell r="E687">
            <v>392.05</v>
          </cell>
          <cell r="F687" t="str">
            <v>Transportation Equipment - Medium Trucks</v>
          </cell>
          <cell r="H687">
            <v>4398208.25</v>
          </cell>
          <cell r="J687">
            <v>-158166.91</v>
          </cell>
          <cell r="L687">
            <v>4240041.34</v>
          </cell>
          <cell r="N687">
            <v>-172419.49000000002</v>
          </cell>
          <cell r="P687">
            <v>4067621.8499999996</v>
          </cell>
          <cell r="R687">
            <v>1544889</v>
          </cell>
          <cell r="T687">
            <v>5.0511041420662437</v>
          </cell>
          <cell r="V687">
            <v>218163</v>
          </cell>
          <cell r="X687">
            <v>-158166.91</v>
          </cell>
          <cell r="Z687">
            <v>10</v>
          </cell>
          <cell r="AB687">
            <v>15816.691000000001</v>
          </cell>
          <cell r="AD687">
            <v>1620701.7810000002</v>
          </cell>
          <cell r="AF687">
            <v>5.0511041420662437</v>
          </cell>
          <cell r="AH687">
            <v>209814</v>
          </cell>
          <cell r="AJ687">
            <v>-172419.49000000002</v>
          </cell>
          <cell r="AL687">
            <v>10</v>
          </cell>
          <cell r="AN687">
            <v>17241.949000000001</v>
          </cell>
          <cell r="AP687">
            <v>1675338.2400000002</v>
          </cell>
        </row>
        <row r="688">
          <cell r="A688" t="str">
            <v>39209Washington</v>
          </cell>
          <cell r="B688" t="str">
            <v>Washington</v>
          </cell>
          <cell r="C688" t="str">
            <v>Washington</v>
          </cell>
          <cell r="D688">
            <v>392.09</v>
          </cell>
          <cell r="E688">
            <v>392.09</v>
          </cell>
          <cell r="F688" t="str">
            <v>Transportation Equipment - Trailers</v>
          </cell>
          <cell r="H688">
            <v>793736.04</v>
          </cell>
          <cell r="J688">
            <v>-11985.199999999999</v>
          </cell>
          <cell r="L688">
            <v>781750.84000000008</v>
          </cell>
          <cell r="N688">
            <v>-12531.179999999997</v>
          </cell>
          <cell r="P688">
            <v>769219.66</v>
          </cell>
          <cell r="R688">
            <v>194486</v>
          </cell>
          <cell r="T688">
            <v>2.4524502195796849</v>
          </cell>
          <cell r="V688">
            <v>19319</v>
          </cell>
          <cell r="X688">
            <v>-11985.199999999999</v>
          </cell>
          <cell r="Z688">
            <v>15</v>
          </cell>
          <cell r="AB688">
            <v>1797.7799999999997</v>
          </cell>
          <cell r="AD688">
            <v>203617.58</v>
          </cell>
          <cell r="AF688">
            <v>2.4524502195796849</v>
          </cell>
          <cell r="AH688">
            <v>19018</v>
          </cell>
          <cell r="AJ688">
            <v>-12531.179999999997</v>
          </cell>
          <cell r="AL688">
            <v>15</v>
          </cell>
          <cell r="AN688">
            <v>1879.6769999999995</v>
          </cell>
          <cell r="AP688">
            <v>211984.07699999999</v>
          </cell>
        </row>
        <row r="689">
          <cell r="A689" t="str">
            <v>39603Washington</v>
          </cell>
          <cell r="B689" t="str">
            <v>Washington</v>
          </cell>
          <cell r="C689" t="str">
            <v>Washington</v>
          </cell>
          <cell r="D689">
            <v>396.03</v>
          </cell>
          <cell r="E689">
            <v>396.03</v>
          </cell>
          <cell r="F689" t="str">
            <v>Light Power Operated Equipment</v>
          </cell>
          <cell r="H689">
            <v>1921979.46</v>
          </cell>
          <cell r="J689">
            <v>-278363.49</v>
          </cell>
          <cell r="L689">
            <v>1643615.97</v>
          </cell>
          <cell r="N689">
            <v>-214536.59</v>
          </cell>
          <cell r="P689">
            <v>1429079.38</v>
          </cell>
          <cell r="R689">
            <v>815530</v>
          </cell>
          <cell r="T689">
            <v>9.7067622610240765</v>
          </cell>
          <cell r="V689">
            <v>173052</v>
          </cell>
          <cell r="X689">
            <v>-278363.49</v>
          </cell>
          <cell r="Z689">
            <v>10</v>
          </cell>
          <cell r="AB689">
            <v>27836.348999999998</v>
          </cell>
          <cell r="AD689">
            <v>738054.85900000005</v>
          </cell>
          <cell r="AF689">
            <v>9.7067622610240765</v>
          </cell>
          <cell r="AH689">
            <v>149130</v>
          </cell>
          <cell r="AJ689">
            <v>-214536.59</v>
          </cell>
          <cell r="AL689">
            <v>10</v>
          </cell>
          <cell r="AN689">
            <v>21453.659</v>
          </cell>
          <cell r="AP689">
            <v>694101.92800000007</v>
          </cell>
        </row>
        <row r="690">
          <cell r="A690" t="str">
            <v>39607Washington</v>
          </cell>
          <cell r="B690" t="str">
            <v>Washington</v>
          </cell>
          <cell r="C690" t="str">
            <v>Washington</v>
          </cell>
          <cell r="D690">
            <v>396.07</v>
          </cell>
          <cell r="E690">
            <v>396.07</v>
          </cell>
          <cell r="F690" t="str">
            <v>Heavy Power Operated Equipment</v>
          </cell>
          <cell r="H690">
            <v>6701182.7199999997</v>
          </cell>
          <cell r="J690">
            <v>-452333.99000000005</v>
          </cell>
          <cell r="L690">
            <v>6248848.7299999995</v>
          </cell>
          <cell r="N690">
            <v>-458893.79999999993</v>
          </cell>
          <cell r="P690">
            <v>5789954.9299999997</v>
          </cell>
          <cell r="R690">
            <v>2315048</v>
          </cell>
          <cell r="T690">
            <v>5.3912563839152963</v>
          </cell>
          <cell r="V690">
            <v>349085</v>
          </cell>
          <cell r="X690">
            <v>-452333.99000000005</v>
          </cell>
          <cell r="Z690">
            <v>15</v>
          </cell>
          <cell r="AB690">
            <v>67850.098500000007</v>
          </cell>
          <cell r="AD690">
            <v>2279649.1084999996</v>
          </cell>
          <cell r="AF690">
            <v>5.3912563839152963</v>
          </cell>
          <cell r="AH690">
            <v>324521</v>
          </cell>
          <cell r="AJ690">
            <v>-458893.79999999993</v>
          </cell>
          <cell r="AL690">
            <v>15</v>
          </cell>
          <cell r="AN690">
            <v>68834.069999999992</v>
          </cell>
          <cell r="AP690">
            <v>2214110.3784999996</v>
          </cell>
        </row>
        <row r="691">
          <cell r="F691" t="str">
            <v>TOTAL WASHINGTON - GENERAL</v>
          </cell>
          <cell r="H691">
            <v>27282076.609999999</v>
          </cell>
          <cell r="J691">
            <v>-1112935.1100000001</v>
          </cell>
          <cell r="L691">
            <v>26169141.5</v>
          </cell>
          <cell r="N691">
            <v>-1083995.77</v>
          </cell>
          <cell r="P691">
            <v>25085145.729999997</v>
          </cell>
          <cell r="R691">
            <v>10727133</v>
          </cell>
          <cell r="V691">
            <v>1179746</v>
          </cell>
          <cell r="X691">
            <v>-1112935.1100000001</v>
          </cell>
          <cell r="AB691">
            <v>123133.2225</v>
          </cell>
          <cell r="AD691">
            <v>10917077.112500001</v>
          </cell>
          <cell r="AH691">
            <v>1109170</v>
          </cell>
          <cell r="AJ691">
            <v>-1083995.77</v>
          </cell>
          <cell r="AN691">
            <v>119344.946</v>
          </cell>
          <cell r="AP691">
            <v>11061596.288499998</v>
          </cell>
        </row>
        <row r="693">
          <cell r="F693" t="str">
            <v>IDAHO - GENERAL</v>
          </cell>
        </row>
        <row r="694">
          <cell r="A694" t="str">
            <v>38920Idaho</v>
          </cell>
          <cell r="B694" t="str">
            <v>Idaho</v>
          </cell>
          <cell r="C694" t="str">
            <v>Idaho</v>
          </cell>
          <cell r="D694">
            <v>389.2</v>
          </cell>
          <cell r="E694">
            <v>389.2</v>
          </cell>
          <cell r="F694" t="str">
            <v>Land Rights</v>
          </cell>
          <cell r="H694">
            <v>4867.6400000000003</v>
          </cell>
          <cell r="J694">
            <v>-65.39</v>
          </cell>
          <cell r="L694">
            <v>4802.25</v>
          </cell>
          <cell r="N694">
            <v>-69.28</v>
          </cell>
          <cell r="P694">
            <v>4732.97</v>
          </cell>
          <cell r="R694">
            <v>2769</v>
          </cell>
          <cell r="T694">
            <v>2.0102909319401174</v>
          </cell>
          <cell r="V694">
            <v>97</v>
          </cell>
          <cell r="X694">
            <v>-65.39</v>
          </cell>
          <cell r="Z694">
            <v>0</v>
          </cell>
          <cell r="AB694">
            <v>0</v>
          </cell>
          <cell r="AD694">
            <v>2800.61</v>
          </cell>
          <cell r="AF694">
            <v>2.0102909319401174</v>
          </cell>
          <cell r="AH694">
            <v>96</v>
          </cell>
          <cell r="AJ694">
            <v>-69.28</v>
          </cell>
          <cell r="AL694">
            <v>0</v>
          </cell>
          <cell r="AN694">
            <v>0</v>
          </cell>
          <cell r="AP694">
            <v>2827.33</v>
          </cell>
        </row>
        <row r="695">
          <cell r="A695" t="str">
            <v>39000Idaho</v>
          </cell>
          <cell r="B695" t="str">
            <v>Idaho</v>
          </cell>
          <cell r="C695" t="str">
            <v>Idaho</v>
          </cell>
          <cell r="D695">
            <v>390</v>
          </cell>
          <cell r="E695">
            <v>390</v>
          </cell>
          <cell r="F695" t="str">
            <v>Structures and Improvements</v>
          </cell>
          <cell r="H695">
            <v>12179348.140000001</v>
          </cell>
          <cell r="J695">
            <v>-58870.530000000006</v>
          </cell>
          <cell r="L695">
            <v>12120477.610000001</v>
          </cell>
          <cell r="N695">
            <v>-62892.55000000001</v>
          </cell>
          <cell r="P695">
            <v>12057585.060000001</v>
          </cell>
          <cell r="R695">
            <v>4453282</v>
          </cell>
          <cell r="T695">
            <v>2.2128641370603295</v>
          </cell>
          <cell r="V695">
            <v>268861</v>
          </cell>
          <cell r="X695">
            <v>-58870.530000000006</v>
          </cell>
          <cell r="Z695">
            <v>-5</v>
          </cell>
          <cell r="AB695">
            <v>-2943.5265000000004</v>
          </cell>
          <cell r="AD695">
            <v>4660328.9435000001</v>
          </cell>
          <cell r="AF695">
            <v>2.2128641370603295</v>
          </cell>
          <cell r="AH695">
            <v>267514</v>
          </cell>
          <cell r="AJ695">
            <v>-62892.55000000001</v>
          </cell>
          <cell r="AL695">
            <v>-5</v>
          </cell>
          <cell r="AN695">
            <v>-3144.6275000000005</v>
          </cell>
          <cell r="AP695">
            <v>4861805.7659999998</v>
          </cell>
        </row>
        <row r="696">
          <cell r="A696" t="str">
            <v>39201Idaho</v>
          </cell>
          <cell r="B696" t="str">
            <v>Idaho</v>
          </cell>
          <cell r="C696" t="str">
            <v>Idaho</v>
          </cell>
          <cell r="D696">
            <v>392.01</v>
          </cell>
          <cell r="E696">
            <v>392.01</v>
          </cell>
          <cell r="F696" t="str">
            <v>Transportation Equipment - Light Trucks and Vans</v>
          </cell>
          <cell r="H696">
            <v>2498605.52</v>
          </cell>
          <cell r="J696">
            <v>-246840.4</v>
          </cell>
          <cell r="L696">
            <v>2251765.12</v>
          </cell>
          <cell r="N696">
            <v>-244251.38999999998</v>
          </cell>
          <cell r="P696">
            <v>2007513.7300000002</v>
          </cell>
          <cell r="R696">
            <v>1149671</v>
          </cell>
          <cell r="T696">
            <v>7.6251295584541134</v>
          </cell>
          <cell r="V696">
            <v>181111</v>
          </cell>
          <cell r="X696">
            <v>-246840.4</v>
          </cell>
          <cell r="Z696">
            <v>10</v>
          </cell>
          <cell r="AB696">
            <v>24684.04</v>
          </cell>
          <cell r="AD696">
            <v>1108625.6400000001</v>
          </cell>
          <cell r="AF696">
            <v>7.6251295584541134</v>
          </cell>
          <cell r="AH696">
            <v>162388</v>
          </cell>
          <cell r="AJ696">
            <v>-244251.38999999998</v>
          </cell>
          <cell r="AL696">
            <v>10</v>
          </cell>
          <cell r="AN696">
            <v>24425.138999999999</v>
          </cell>
          <cell r="AP696">
            <v>1051187.3890000002</v>
          </cell>
        </row>
        <row r="697">
          <cell r="A697" t="str">
            <v>39205Idaho</v>
          </cell>
          <cell r="B697" t="str">
            <v>Idaho</v>
          </cell>
          <cell r="C697" t="str">
            <v>Idaho</v>
          </cell>
          <cell r="D697">
            <v>392.05</v>
          </cell>
          <cell r="E697">
            <v>392.05</v>
          </cell>
          <cell r="F697" t="str">
            <v>Transportation Equipment - Medium Trucks</v>
          </cell>
          <cell r="H697">
            <v>2964209.9</v>
          </cell>
          <cell r="J697">
            <v>-179989.36</v>
          </cell>
          <cell r="L697">
            <v>2784220.54</v>
          </cell>
          <cell r="N697">
            <v>-186895.84999999998</v>
          </cell>
          <cell r="P697">
            <v>2597324.69</v>
          </cell>
          <cell r="R697">
            <v>1054982</v>
          </cell>
          <cell r="T697">
            <v>5.0511041420662437</v>
          </cell>
          <cell r="V697">
            <v>145180</v>
          </cell>
          <cell r="X697">
            <v>-179989.36</v>
          </cell>
          <cell r="Z697">
            <v>15</v>
          </cell>
          <cell r="AB697">
            <v>26998.403999999999</v>
          </cell>
          <cell r="AD697">
            <v>1047171.044</v>
          </cell>
          <cell r="AF697">
            <v>5.0511041420662437</v>
          </cell>
          <cell r="AH697">
            <v>135914</v>
          </cell>
          <cell r="AJ697">
            <v>-186895.84999999998</v>
          </cell>
          <cell r="AL697">
            <v>15</v>
          </cell>
          <cell r="AN697">
            <v>28034.377499999995</v>
          </cell>
          <cell r="AP697">
            <v>1024223.5715</v>
          </cell>
        </row>
        <row r="698">
          <cell r="A698" t="str">
            <v>39209Idaho</v>
          </cell>
          <cell r="B698" t="str">
            <v>Idaho</v>
          </cell>
          <cell r="C698" t="str">
            <v>Idaho</v>
          </cell>
          <cell r="D698">
            <v>392.09</v>
          </cell>
          <cell r="E698">
            <v>392.09</v>
          </cell>
          <cell r="F698" t="str">
            <v>Transportation Equipment - Trailers</v>
          </cell>
          <cell r="H698">
            <v>978960.98</v>
          </cell>
          <cell r="J698">
            <v>-17679.900000000001</v>
          </cell>
          <cell r="L698">
            <v>961281.08</v>
          </cell>
          <cell r="N698">
            <v>-17985.990000000002</v>
          </cell>
          <cell r="P698">
            <v>943295.09</v>
          </cell>
          <cell r="R698">
            <v>256781</v>
          </cell>
          <cell r="T698">
            <v>2.4524502195796849</v>
          </cell>
          <cell r="V698">
            <v>23792</v>
          </cell>
          <cell r="X698">
            <v>-17679.900000000001</v>
          </cell>
          <cell r="Z698">
            <v>10</v>
          </cell>
          <cell r="AB698">
            <v>1767.99</v>
          </cell>
          <cell r="AD698">
            <v>264661.08999999997</v>
          </cell>
          <cell r="AF698">
            <v>2.4524502195796849</v>
          </cell>
          <cell r="AH698">
            <v>23354</v>
          </cell>
          <cell r="AJ698">
            <v>-17985.990000000002</v>
          </cell>
          <cell r="AL698">
            <v>10</v>
          </cell>
          <cell r="AN698">
            <v>1798.5990000000002</v>
          </cell>
          <cell r="AP698">
            <v>271827.69899999996</v>
          </cell>
        </row>
        <row r="699">
          <cell r="A699" t="str">
            <v>39603Idaho</v>
          </cell>
          <cell r="B699" t="str">
            <v>Idaho</v>
          </cell>
          <cell r="C699" t="str">
            <v>Idaho</v>
          </cell>
          <cell r="D699">
            <v>396.03</v>
          </cell>
          <cell r="E699">
            <v>396.03</v>
          </cell>
          <cell r="F699" t="str">
            <v>Light Power Operated Equipment</v>
          </cell>
          <cell r="H699">
            <v>2094379.23</v>
          </cell>
          <cell r="J699">
            <v>-273504.86</v>
          </cell>
          <cell r="L699">
            <v>1820874.37</v>
          </cell>
          <cell r="N699">
            <v>-186868.27</v>
          </cell>
          <cell r="P699">
            <v>1634006.1</v>
          </cell>
          <cell r="R699">
            <v>657093</v>
          </cell>
          <cell r="T699">
            <v>9.7067622610240765</v>
          </cell>
          <cell r="V699">
            <v>190022</v>
          </cell>
          <cell r="X699">
            <v>-273504.86</v>
          </cell>
          <cell r="Z699">
            <v>10</v>
          </cell>
          <cell r="AB699">
            <v>27350.485999999997</v>
          </cell>
          <cell r="AD699">
            <v>600960.62600000005</v>
          </cell>
          <cell r="AF699">
            <v>9.7067622610240765</v>
          </cell>
          <cell r="AH699">
            <v>167679</v>
          </cell>
          <cell r="AJ699">
            <v>-186868.27</v>
          </cell>
          <cell r="AL699">
            <v>10</v>
          </cell>
          <cell r="AN699">
            <v>18686.827000000001</v>
          </cell>
          <cell r="AP699">
            <v>600458.18300000008</v>
          </cell>
        </row>
        <row r="700">
          <cell r="A700" t="str">
            <v>39607Idaho</v>
          </cell>
          <cell r="B700" t="str">
            <v>Idaho</v>
          </cell>
          <cell r="C700" t="str">
            <v>Idaho</v>
          </cell>
          <cell r="D700">
            <v>396.07</v>
          </cell>
          <cell r="E700">
            <v>396.07</v>
          </cell>
          <cell r="F700" t="str">
            <v>Heavy Power Operated Equipment</v>
          </cell>
          <cell r="H700">
            <v>6986609.9100000001</v>
          </cell>
          <cell r="J700">
            <v>-298968.79000000004</v>
          </cell>
          <cell r="L700">
            <v>6687641.1200000001</v>
          </cell>
          <cell r="N700">
            <v>-307076.76999999996</v>
          </cell>
          <cell r="P700">
            <v>6380564.3500000006</v>
          </cell>
          <cell r="R700">
            <v>1381675</v>
          </cell>
          <cell r="T700">
            <v>5.3912563839152963</v>
          </cell>
          <cell r="V700">
            <v>368607</v>
          </cell>
          <cell r="X700">
            <v>-298968.79000000004</v>
          </cell>
          <cell r="Z700">
            <v>25</v>
          </cell>
          <cell r="AB700">
            <v>74742.197500000009</v>
          </cell>
          <cell r="AD700">
            <v>1526055.4075</v>
          </cell>
          <cell r="AF700">
            <v>5.3912563839152963</v>
          </cell>
          <cell r="AH700">
            <v>352270</v>
          </cell>
          <cell r="AJ700">
            <v>-307076.76999999996</v>
          </cell>
          <cell r="AL700">
            <v>25</v>
          </cell>
          <cell r="AN700">
            <v>76769.19249999999</v>
          </cell>
          <cell r="AP700">
            <v>1648017.8299999998</v>
          </cell>
        </row>
        <row r="701">
          <cell r="A701" t="str">
            <v>0Idaho</v>
          </cell>
          <cell r="B701" t="str">
            <v>Idaho</v>
          </cell>
          <cell r="C701" t="str">
            <v>Idaho</v>
          </cell>
          <cell r="F701" t="str">
            <v>TOTAL IDAHO - GENERAL</v>
          </cell>
          <cell r="H701">
            <v>27706981.32</v>
          </cell>
          <cell r="J701">
            <v>-1075919.23</v>
          </cell>
          <cell r="L701">
            <v>26631062.09</v>
          </cell>
          <cell r="N701">
            <v>-1006040.0999999999</v>
          </cell>
          <cell r="P701">
            <v>25625021.990000006</v>
          </cell>
          <cell r="R701">
            <v>8956253</v>
          </cell>
          <cell r="V701">
            <v>1177670</v>
          </cell>
          <cell r="X701">
            <v>-1075919.23</v>
          </cell>
          <cell r="AB701">
            <v>152599.59100000001</v>
          </cell>
          <cell r="AD701">
            <v>9210603.3610000014</v>
          </cell>
          <cell r="AH701">
            <v>1109215</v>
          </cell>
          <cell r="AJ701">
            <v>-1006040.0999999999</v>
          </cell>
          <cell r="AN701">
            <v>146569.50750000001</v>
          </cell>
          <cell r="AP701">
            <v>9460347.7685000002</v>
          </cell>
        </row>
        <row r="703">
          <cell r="F703" t="str">
            <v>WYOMING - GENERAL</v>
          </cell>
        </row>
        <row r="704">
          <cell r="A704" t="str">
            <v>38920Wyoming</v>
          </cell>
          <cell r="B704" t="str">
            <v>Wyoming</v>
          </cell>
          <cell r="C704" t="str">
            <v>Wyoming</v>
          </cell>
          <cell r="D704">
            <v>389.2</v>
          </cell>
          <cell r="E704">
            <v>389.2</v>
          </cell>
          <cell r="F704" t="str">
            <v>Land Rights</v>
          </cell>
          <cell r="H704">
            <v>74341.83</v>
          </cell>
          <cell r="J704">
            <v>0</v>
          </cell>
          <cell r="L704">
            <v>74341.83</v>
          </cell>
          <cell r="N704">
            <v>0</v>
          </cell>
          <cell r="P704">
            <v>74341.83</v>
          </cell>
          <cell r="R704">
            <v>7286</v>
          </cell>
          <cell r="T704">
            <v>2.0102909319401174</v>
          </cell>
          <cell r="V704">
            <v>1494</v>
          </cell>
          <cell r="X704">
            <v>0</v>
          </cell>
          <cell r="Z704">
            <v>0</v>
          </cell>
          <cell r="AB704">
            <v>0</v>
          </cell>
          <cell r="AD704">
            <v>8780</v>
          </cell>
          <cell r="AF704">
            <v>2.0102909319401174</v>
          </cell>
          <cell r="AH704">
            <v>1494</v>
          </cell>
          <cell r="AJ704">
            <v>0</v>
          </cell>
          <cell r="AL704">
            <v>0</v>
          </cell>
          <cell r="AN704">
            <v>0</v>
          </cell>
          <cell r="AP704">
            <v>10274</v>
          </cell>
        </row>
        <row r="705">
          <cell r="A705" t="str">
            <v>39000Wyoming</v>
          </cell>
          <cell r="B705" t="str">
            <v>Wyoming</v>
          </cell>
          <cell r="C705" t="str">
            <v>Wyoming</v>
          </cell>
          <cell r="D705">
            <v>390</v>
          </cell>
          <cell r="E705">
            <v>390</v>
          </cell>
          <cell r="F705" t="str">
            <v>Structures and Improvements</v>
          </cell>
          <cell r="H705">
            <v>8859170.7200000007</v>
          </cell>
          <cell r="J705">
            <v>-62954.92</v>
          </cell>
          <cell r="L705">
            <v>8796215.8000000007</v>
          </cell>
          <cell r="N705">
            <v>-67649.14999999998</v>
          </cell>
          <cell r="P705">
            <v>8728566.6500000004</v>
          </cell>
          <cell r="R705">
            <v>2566729</v>
          </cell>
          <cell r="T705">
            <v>2.2128641370603295</v>
          </cell>
          <cell r="V705">
            <v>195345</v>
          </cell>
          <cell r="X705">
            <v>-62954.92</v>
          </cell>
          <cell r="Z705">
            <v>-15</v>
          </cell>
          <cell r="AB705">
            <v>-9443.2379999999994</v>
          </cell>
          <cell r="AD705">
            <v>2689675.8420000002</v>
          </cell>
          <cell r="AF705">
            <v>2.2128641370603295</v>
          </cell>
          <cell r="AH705">
            <v>193900</v>
          </cell>
          <cell r="AJ705">
            <v>-67649.14999999998</v>
          </cell>
          <cell r="AL705">
            <v>-15</v>
          </cell>
          <cell r="AN705">
            <v>-10147.372499999996</v>
          </cell>
          <cell r="AP705">
            <v>2805779.3195000002</v>
          </cell>
        </row>
        <row r="706">
          <cell r="A706" t="str">
            <v>39201Wyoming</v>
          </cell>
          <cell r="B706" t="str">
            <v>Wyoming</v>
          </cell>
          <cell r="C706" t="str">
            <v>Wyoming</v>
          </cell>
          <cell r="D706">
            <v>392.01</v>
          </cell>
          <cell r="E706">
            <v>392.01</v>
          </cell>
          <cell r="F706" t="str">
            <v>Transportation Equipment - Light Trucks and Vans</v>
          </cell>
          <cell r="H706">
            <v>5061709.34</v>
          </cell>
          <cell r="J706">
            <v>-504139.65</v>
          </cell>
          <cell r="L706">
            <v>4557569.6899999995</v>
          </cell>
          <cell r="N706">
            <v>-455437.65</v>
          </cell>
          <cell r="P706">
            <v>4102132.0399999996</v>
          </cell>
          <cell r="R706">
            <v>2219885</v>
          </cell>
          <cell r="T706">
            <v>7.6251295584541134</v>
          </cell>
          <cell r="V706">
            <v>366741</v>
          </cell>
          <cell r="X706">
            <v>-504139.65</v>
          </cell>
          <cell r="Z706">
            <v>10</v>
          </cell>
          <cell r="AB706">
            <v>50413.964999999997</v>
          </cell>
          <cell r="AD706">
            <v>2132900.3149999999</v>
          </cell>
          <cell r="AF706">
            <v>7.6251295584541134</v>
          </cell>
          <cell r="AH706">
            <v>330157</v>
          </cell>
          <cell r="AJ706">
            <v>-455437.65</v>
          </cell>
          <cell r="AL706">
            <v>10</v>
          </cell>
          <cell r="AN706">
            <v>45543.764999999999</v>
          </cell>
          <cell r="AP706">
            <v>2053163.43</v>
          </cell>
        </row>
        <row r="707">
          <cell r="A707" t="str">
            <v>39205Wyoming</v>
          </cell>
          <cell r="B707" t="str">
            <v>Wyoming</v>
          </cell>
          <cell r="C707" t="str">
            <v>Wyoming</v>
          </cell>
          <cell r="D707">
            <v>392.05</v>
          </cell>
          <cell r="E707">
            <v>392.05</v>
          </cell>
          <cell r="F707" t="str">
            <v>Transportation Equipment - Medium Trucks</v>
          </cell>
          <cell r="H707">
            <v>5939355.4299999997</v>
          </cell>
          <cell r="J707">
            <v>-310901.83999999997</v>
          </cell>
          <cell r="L707">
            <v>5628453.5899999999</v>
          </cell>
          <cell r="N707">
            <v>-329461.65000000002</v>
          </cell>
          <cell r="P707">
            <v>5298991.9399999995</v>
          </cell>
          <cell r="R707">
            <v>1785930</v>
          </cell>
          <cell r="T707">
            <v>5.0511041420662437</v>
          </cell>
          <cell r="V707">
            <v>292151</v>
          </cell>
          <cell r="X707">
            <v>-310901.83999999997</v>
          </cell>
          <cell r="Z707">
            <v>10</v>
          </cell>
          <cell r="AB707">
            <v>31090.183999999994</v>
          </cell>
          <cell r="AD707">
            <v>1798269.344</v>
          </cell>
          <cell r="AF707">
            <v>5.0511041420662437</v>
          </cell>
          <cell r="AH707">
            <v>275978</v>
          </cell>
          <cell r="AJ707">
            <v>-329461.65000000002</v>
          </cell>
          <cell r="AL707">
            <v>10</v>
          </cell>
          <cell r="AN707">
            <v>32946.165000000001</v>
          </cell>
          <cell r="AP707">
            <v>1777731.8590000002</v>
          </cell>
        </row>
        <row r="708">
          <cell r="A708" t="str">
            <v>39209Wyoming</v>
          </cell>
          <cell r="B708" t="str">
            <v>Wyoming</v>
          </cell>
          <cell r="C708" t="str">
            <v>Wyoming</v>
          </cell>
          <cell r="D708">
            <v>392.09</v>
          </cell>
          <cell r="E708">
            <v>392.09</v>
          </cell>
          <cell r="F708" t="str">
            <v>Transportation Equipment - Trailers</v>
          </cell>
          <cell r="H708">
            <v>2995313.95</v>
          </cell>
          <cell r="J708">
            <v>-61258.25</v>
          </cell>
          <cell r="L708">
            <v>2934055.7</v>
          </cell>
          <cell r="N708">
            <v>-61027.919999999976</v>
          </cell>
          <cell r="P708">
            <v>2873027.7800000003</v>
          </cell>
          <cell r="R708">
            <v>987298</v>
          </cell>
          <cell r="T708">
            <v>2.4524502195796849</v>
          </cell>
          <cell r="V708">
            <v>72707</v>
          </cell>
          <cell r="X708">
            <v>-61258.25</v>
          </cell>
          <cell r="Z708">
            <v>5</v>
          </cell>
          <cell r="AB708">
            <v>3062.9124999999999</v>
          </cell>
          <cell r="AD708">
            <v>1001809.6625</v>
          </cell>
          <cell r="AF708">
            <v>2.4524502195796849</v>
          </cell>
          <cell r="AH708">
            <v>71208</v>
          </cell>
          <cell r="AJ708">
            <v>-61027.919999999976</v>
          </cell>
          <cell r="AL708">
            <v>5</v>
          </cell>
          <cell r="AN708">
            <v>3051.3959999999988</v>
          </cell>
          <cell r="AP708">
            <v>1015041.1385000001</v>
          </cell>
        </row>
        <row r="709">
          <cell r="A709" t="str">
            <v>39603Wyoming</v>
          </cell>
          <cell r="B709" t="str">
            <v>Wyoming</v>
          </cell>
          <cell r="C709" t="str">
            <v>Wyoming</v>
          </cell>
          <cell r="D709">
            <v>396.03</v>
          </cell>
          <cell r="E709">
            <v>396.03</v>
          </cell>
          <cell r="F709" t="str">
            <v>Light Power Operated Equipment</v>
          </cell>
          <cell r="H709">
            <v>3567731.47</v>
          </cell>
          <cell r="J709">
            <v>-604848.16999999981</v>
          </cell>
          <cell r="L709">
            <v>2962883.3000000003</v>
          </cell>
          <cell r="N709">
            <v>-331447.98000000004</v>
          </cell>
          <cell r="P709">
            <v>2631435.3200000003</v>
          </cell>
          <cell r="R709">
            <v>1231569</v>
          </cell>
          <cell r="T709">
            <v>9.7067622610240765</v>
          </cell>
          <cell r="V709">
            <v>316956</v>
          </cell>
          <cell r="X709">
            <v>-604848.16999999981</v>
          </cell>
          <cell r="Z709">
            <v>15</v>
          </cell>
          <cell r="AB709">
            <v>90727.225499999971</v>
          </cell>
          <cell r="AD709">
            <v>1034404.0555000001</v>
          </cell>
          <cell r="AF709">
            <v>9.7067622610240765</v>
          </cell>
          <cell r="AH709">
            <v>271514</v>
          </cell>
          <cell r="AJ709">
            <v>-331447.98000000004</v>
          </cell>
          <cell r="AL709">
            <v>15</v>
          </cell>
          <cell r="AN709">
            <v>49717.197</v>
          </cell>
          <cell r="AP709">
            <v>1024187.2725000003</v>
          </cell>
        </row>
        <row r="710">
          <cell r="A710" t="str">
            <v>39607Wyoming</v>
          </cell>
          <cell r="B710" t="str">
            <v>Wyoming</v>
          </cell>
          <cell r="C710" t="str">
            <v>Wyoming</v>
          </cell>
          <cell r="D710">
            <v>396.07</v>
          </cell>
          <cell r="E710">
            <v>396.07</v>
          </cell>
          <cell r="F710" t="str">
            <v>Heavy Power Operated Equipment</v>
          </cell>
          <cell r="H710">
            <v>29898991.57</v>
          </cell>
          <cell r="J710">
            <v>-1632079.69</v>
          </cell>
          <cell r="L710">
            <v>28266911.879999999</v>
          </cell>
          <cell r="N710">
            <v>-1647606.83</v>
          </cell>
          <cell r="P710">
            <v>26619305.049999997</v>
          </cell>
          <cell r="R710">
            <v>5071582</v>
          </cell>
          <cell r="T710">
            <v>5.3912563839152963</v>
          </cell>
          <cell r="V710">
            <v>1567936</v>
          </cell>
          <cell r="X710">
            <v>-1632079.69</v>
          </cell>
          <cell r="Z710">
            <v>25</v>
          </cell>
          <cell r="AB710">
            <v>408019.92249999999</v>
          </cell>
          <cell r="AD710">
            <v>5415458.2325000009</v>
          </cell>
          <cell r="AF710">
            <v>5.3912563839152963</v>
          </cell>
          <cell r="AH710">
            <v>1479528</v>
          </cell>
          <cell r="AJ710">
            <v>-1647606.83</v>
          </cell>
          <cell r="AL710">
            <v>25</v>
          </cell>
          <cell r="AN710">
            <v>411901.70750000002</v>
          </cell>
          <cell r="AP710">
            <v>5659281.1100000013</v>
          </cell>
        </row>
        <row r="711">
          <cell r="F711" t="str">
            <v>TOTAL WYOMING - GENERAL</v>
          </cell>
          <cell r="H711">
            <v>56396614.310000002</v>
          </cell>
          <cell r="J711">
            <v>-3176182.5199999996</v>
          </cell>
          <cell r="L711">
            <v>53220431.789999999</v>
          </cell>
          <cell r="N711">
            <v>-2892631.1799999997</v>
          </cell>
          <cell r="P711">
            <v>50327800.609999999</v>
          </cell>
          <cell r="R711">
            <v>13870279</v>
          </cell>
          <cell r="V711">
            <v>2813330</v>
          </cell>
          <cell r="X711">
            <v>-3176182.5199999996</v>
          </cell>
          <cell r="AB711">
            <v>573870.97149999999</v>
          </cell>
          <cell r="AD711">
            <v>14081297.451500002</v>
          </cell>
          <cell r="AH711">
            <v>2623779</v>
          </cell>
          <cell r="AJ711">
            <v>-2892631.1799999997</v>
          </cell>
          <cell r="AN711">
            <v>533012.85800000001</v>
          </cell>
          <cell r="AP711">
            <v>14345458.129500002</v>
          </cell>
        </row>
        <row r="713">
          <cell r="F713" t="str">
            <v>CALIFORNIA - GENERAL</v>
          </cell>
        </row>
        <row r="714">
          <cell r="A714" t="str">
            <v>39000California</v>
          </cell>
          <cell r="B714" t="str">
            <v>California</v>
          </cell>
          <cell r="C714" t="str">
            <v>California</v>
          </cell>
          <cell r="D714">
            <v>390</v>
          </cell>
          <cell r="E714">
            <v>390</v>
          </cell>
          <cell r="F714" t="str">
            <v>Structures and Improvements</v>
          </cell>
          <cell r="H714">
            <v>2954073.24</v>
          </cell>
          <cell r="J714">
            <v>-8718.0599999999977</v>
          </cell>
          <cell r="L714">
            <v>2945355.18</v>
          </cell>
          <cell r="N714">
            <v>-9298.8000000000011</v>
          </cell>
          <cell r="P714">
            <v>2936056.3800000004</v>
          </cell>
          <cell r="R714">
            <v>1093880</v>
          </cell>
          <cell r="T714">
            <v>2.2128641370603295</v>
          </cell>
          <cell r="V714">
            <v>65273</v>
          </cell>
          <cell r="X714">
            <v>-8718.0599999999977</v>
          </cell>
          <cell r="Z714">
            <v>-20</v>
          </cell>
          <cell r="AB714">
            <v>-1743.6119999999996</v>
          </cell>
          <cell r="AD714">
            <v>1148691.328</v>
          </cell>
          <cell r="AF714">
            <v>2.2128641370603295</v>
          </cell>
          <cell r="AH714">
            <v>65074</v>
          </cell>
          <cell r="AJ714">
            <v>-9298.8000000000011</v>
          </cell>
          <cell r="AL714">
            <v>-20</v>
          </cell>
          <cell r="AN714">
            <v>-1859.7600000000002</v>
          </cell>
          <cell r="AP714">
            <v>1202606.7679999999</v>
          </cell>
        </row>
        <row r="715">
          <cell r="A715" t="str">
            <v>39201California</v>
          </cell>
          <cell r="B715" t="str">
            <v>California</v>
          </cell>
          <cell r="C715" t="str">
            <v>California</v>
          </cell>
          <cell r="D715">
            <v>392.01</v>
          </cell>
          <cell r="E715">
            <v>392.01</v>
          </cell>
          <cell r="F715" t="str">
            <v>Transportation Equipment - Light Trucks and Vans</v>
          </cell>
          <cell r="H715">
            <v>1086563.83</v>
          </cell>
          <cell r="J715">
            <v>-143882.54999999996</v>
          </cell>
          <cell r="L715">
            <v>942681.28000000014</v>
          </cell>
          <cell r="N715">
            <v>-114407.55999999998</v>
          </cell>
          <cell r="P715">
            <v>828273.7200000002</v>
          </cell>
          <cell r="R715">
            <v>533737</v>
          </cell>
          <cell r="T715">
            <v>7.6251295584541134</v>
          </cell>
          <cell r="V715">
            <v>77366</v>
          </cell>
          <cell r="X715">
            <v>-143882.54999999996</v>
          </cell>
          <cell r="Z715">
            <v>20</v>
          </cell>
          <cell r="AB715">
            <v>28776.509999999991</v>
          </cell>
          <cell r="AD715">
            <v>495996.96000000008</v>
          </cell>
          <cell r="AF715">
            <v>7.6251295584541134</v>
          </cell>
          <cell r="AH715">
            <v>67519</v>
          </cell>
          <cell r="AJ715">
            <v>-114407.55999999998</v>
          </cell>
          <cell r="AL715">
            <v>20</v>
          </cell>
          <cell r="AN715">
            <v>22881.511999999999</v>
          </cell>
          <cell r="AP715">
            <v>471989.91200000007</v>
          </cell>
        </row>
        <row r="716">
          <cell r="A716" t="str">
            <v>39205California</v>
          </cell>
          <cell r="B716" t="str">
            <v>California</v>
          </cell>
          <cell r="C716" t="str">
            <v>California</v>
          </cell>
          <cell r="D716">
            <v>392.05</v>
          </cell>
          <cell r="E716">
            <v>392.05</v>
          </cell>
          <cell r="F716" t="str">
            <v>Transportation Equipment - Medium Trucks</v>
          </cell>
          <cell r="H716">
            <v>1055548.28</v>
          </cell>
          <cell r="J716">
            <v>-43619.220000000008</v>
          </cell>
          <cell r="L716">
            <v>1011929.06</v>
          </cell>
          <cell r="N716">
            <v>-50000.63</v>
          </cell>
          <cell r="P716">
            <v>961928.43</v>
          </cell>
          <cell r="R716">
            <v>402981</v>
          </cell>
          <cell r="T716">
            <v>5.0511041420662437</v>
          </cell>
          <cell r="V716">
            <v>52215</v>
          </cell>
          <cell r="X716">
            <v>-43619.220000000008</v>
          </cell>
          <cell r="Z716">
            <v>15</v>
          </cell>
          <cell r="AB716">
            <v>6542.8830000000016</v>
          </cell>
          <cell r="AD716">
            <v>418119.66299999994</v>
          </cell>
          <cell r="AF716">
            <v>5.0511041420662437</v>
          </cell>
          <cell r="AH716">
            <v>49851</v>
          </cell>
          <cell r="AJ716">
            <v>-50000.63</v>
          </cell>
          <cell r="AL716">
            <v>15</v>
          </cell>
          <cell r="AN716">
            <v>7500.0944999999992</v>
          </cell>
          <cell r="AP716">
            <v>425470.12749999994</v>
          </cell>
        </row>
        <row r="717">
          <cell r="A717" t="str">
            <v>39209California</v>
          </cell>
          <cell r="B717" t="str">
            <v>California</v>
          </cell>
          <cell r="C717" t="str">
            <v>California</v>
          </cell>
          <cell r="D717">
            <v>392.09</v>
          </cell>
          <cell r="E717">
            <v>392.09</v>
          </cell>
          <cell r="F717" t="str">
            <v>Transportation Equipment - Trailers</v>
          </cell>
          <cell r="H717">
            <v>461951.34</v>
          </cell>
          <cell r="J717">
            <v>-5445.08</v>
          </cell>
          <cell r="L717">
            <v>456506.26</v>
          </cell>
          <cell r="N717">
            <v>-5312.9000000000024</v>
          </cell>
          <cell r="P717">
            <v>451193.36</v>
          </cell>
          <cell r="R717">
            <v>142202</v>
          </cell>
          <cell r="T717">
            <v>2.4524502195796849</v>
          </cell>
          <cell r="V717">
            <v>11262</v>
          </cell>
          <cell r="X717">
            <v>-5445.08</v>
          </cell>
          <cell r="Z717">
            <v>5</v>
          </cell>
          <cell r="AB717">
            <v>272.25400000000002</v>
          </cell>
          <cell r="AD717">
            <v>148291.174</v>
          </cell>
          <cell r="AF717">
            <v>2.4524502195796849</v>
          </cell>
          <cell r="AH717">
            <v>11130</v>
          </cell>
          <cell r="AJ717">
            <v>-5312.9000000000024</v>
          </cell>
          <cell r="AL717">
            <v>5</v>
          </cell>
          <cell r="AN717">
            <v>265.6450000000001</v>
          </cell>
          <cell r="AP717">
            <v>154373.91899999999</v>
          </cell>
        </row>
        <row r="718">
          <cell r="A718" t="str">
            <v>39603California</v>
          </cell>
          <cell r="B718" t="str">
            <v>California</v>
          </cell>
          <cell r="C718" t="str">
            <v>California</v>
          </cell>
          <cell r="D718">
            <v>396.03</v>
          </cell>
          <cell r="E718">
            <v>396.03</v>
          </cell>
          <cell r="F718" t="str">
            <v>Light Power Operated Equipment</v>
          </cell>
          <cell r="H718">
            <v>1197491.3400000001</v>
          </cell>
          <cell r="J718">
            <v>-205322.71000000002</v>
          </cell>
          <cell r="L718">
            <v>992168.63000000012</v>
          </cell>
          <cell r="N718">
            <v>-74015.070000000007</v>
          </cell>
          <cell r="P718">
            <v>918153.56</v>
          </cell>
          <cell r="R718">
            <v>536606</v>
          </cell>
          <cell r="T718">
            <v>9.7067622610240765</v>
          </cell>
          <cell r="V718">
            <v>106273</v>
          </cell>
          <cell r="X718">
            <v>-205322.71000000002</v>
          </cell>
          <cell r="Z718">
            <v>15</v>
          </cell>
          <cell r="AB718">
            <v>30798.406500000005</v>
          </cell>
          <cell r="AD718">
            <v>468354.69649999996</v>
          </cell>
          <cell r="AF718">
            <v>9.7067622610240765</v>
          </cell>
          <cell r="AH718">
            <v>92715</v>
          </cell>
          <cell r="AJ718">
            <v>-74015.070000000007</v>
          </cell>
          <cell r="AL718">
            <v>15</v>
          </cell>
          <cell r="AN718">
            <v>11102.2605</v>
          </cell>
          <cell r="AP718">
            <v>498156.88699999993</v>
          </cell>
        </row>
        <row r="719">
          <cell r="A719" t="str">
            <v>39607California</v>
          </cell>
          <cell r="B719" t="str">
            <v>California</v>
          </cell>
          <cell r="C719" t="str">
            <v>California</v>
          </cell>
          <cell r="D719">
            <v>396.07</v>
          </cell>
          <cell r="E719">
            <v>396.07</v>
          </cell>
          <cell r="F719" t="str">
            <v>Heavy Power Operated Equipment</v>
          </cell>
          <cell r="H719">
            <v>3402265.82</v>
          </cell>
          <cell r="J719">
            <v>-170385.43999999997</v>
          </cell>
          <cell r="L719">
            <v>3231880.38</v>
          </cell>
          <cell r="N719">
            <v>-180860.24999999997</v>
          </cell>
          <cell r="P719">
            <v>3051020.13</v>
          </cell>
          <cell r="R719">
            <v>1145360</v>
          </cell>
          <cell r="T719">
            <v>5.3912563839152963</v>
          </cell>
          <cell r="V719">
            <v>178832</v>
          </cell>
          <cell r="X719">
            <v>-170385.43999999997</v>
          </cell>
          <cell r="Z719">
            <v>15</v>
          </cell>
          <cell r="AB719">
            <v>25557.815999999995</v>
          </cell>
          <cell r="AD719">
            <v>1179364.3760000002</v>
          </cell>
          <cell r="AF719">
            <v>5.3912563839152963</v>
          </cell>
          <cell r="AH719">
            <v>169364</v>
          </cell>
          <cell r="AJ719">
            <v>-180860.24999999997</v>
          </cell>
          <cell r="AL719">
            <v>15</v>
          </cell>
          <cell r="AN719">
            <v>27129.037499999995</v>
          </cell>
          <cell r="AP719">
            <v>1194997.1635000003</v>
          </cell>
        </row>
        <row r="720">
          <cell r="F720" t="str">
            <v>TOTAL CALIFORNIA - GENERAL</v>
          </cell>
          <cell r="H720">
            <v>10157893.85</v>
          </cell>
          <cell r="J720">
            <v>-577373.05999999994</v>
          </cell>
          <cell r="L720">
            <v>9580520.7899999991</v>
          </cell>
          <cell r="N720">
            <v>-433895.20999999996</v>
          </cell>
          <cell r="P720">
            <v>9146625.5800000019</v>
          </cell>
          <cell r="R720">
            <v>3854766</v>
          </cell>
          <cell r="V720">
            <v>491221</v>
          </cell>
          <cell r="X720">
            <v>-577373.05999999994</v>
          </cell>
          <cell r="AB720">
            <v>90204.257499999992</v>
          </cell>
          <cell r="AD720">
            <v>3858818.1975000002</v>
          </cell>
          <cell r="AH720">
            <v>455653</v>
          </cell>
          <cell r="AJ720">
            <v>-433895.20999999996</v>
          </cell>
          <cell r="AN720">
            <v>67018.789499999999</v>
          </cell>
          <cell r="AP720">
            <v>3947594.7770000002</v>
          </cell>
        </row>
        <row r="722">
          <cell r="F722" t="str">
            <v>UTAH - GENERAL</v>
          </cell>
        </row>
        <row r="723">
          <cell r="A723" t="str">
            <v>38920Utah</v>
          </cell>
          <cell r="B723" t="str">
            <v>Utah</v>
          </cell>
          <cell r="C723" t="str">
            <v>Utah</v>
          </cell>
          <cell r="D723">
            <v>389.2</v>
          </cell>
          <cell r="E723">
            <v>389.2</v>
          </cell>
          <cell r="F723" t="str">
            <v>Land Rights</v>
          </cell>
          <cell r="H723">
            <v>35298.050000000003</v>
          </cell>
          <cell r="J723">
            <v>-809.2700000000001</v>
          </cell>
          <cell r="L723">
            <v>34488.780000000006</v>
          </cell>
          <cell r="N723">
            <v>-814.69</v>
          </cell>
          <cell r="P723">
            <v>33674.090000000004</v>
          </cell>
          <cell r="R723">
            <v>18073</v>
          </cell>
          <cell r="T723">
            <v>2.0102909319401174</v>
          </cell>
          <cell r="V723">
            <v>701</v>
          </cell>
          <cell r="X723">
            <v>-809.2700000000001</v>
          </cell>
          <cell r="Z723">
            <v>0</v>
          </cell>
          <cell r="AB723">
            <v>0</v>
          </cell>
          <cell r="AD723">
            <v>17964.73</v>
          </cell>
          <cell r="AF723">
            <v>2.0102909319401174</v>
          </cell>
          <cell r="AH723">
            <v>685</v>
          </cell>
          <cell r="AJ723">
            <v>-814.69</v>
          </cell>
          <cell r="AL723">
            <v>0</v>
          </cell>
          <cell r="AN723">
            <v>0</v>
          </cell>
          <cell r="AP723">
            <v>17835.04</v>
          </cell>
        </row>
        <row r="724">
          <cell r="A724" t="str">
            <v>39000Utah</v>
          </cell>
          <cell r="B724" t="str">
            <v>Utah</v>
          </cell>
          <cell r="C724" t="str">
            <v>Utah</v>
          </cell>
          <cell r="D724">
            <v>390</v>
          </cell>
          <cell r="E724">
            <v>390</v>
          </cell>
          <cell r="F724" t="str">
            <v>Structures and Improvements</v>
          </cell>
          <cell r="H724">
            <v>90351122.719999999</v>
          </cell>
          <cell r="J724">
            <v>-1304889.04</v>
          </cell>
          <cell r="L724">
            <v>89046233.679999992</v>
          </cell>
          <cell r="N724">
            <v>-1256724.2399999998</v>
          </cell>
          <cell r="P724">
            <v>87789509.439999998</v>
          </cell>
          <cell r="R724">
            <v>26437183</v>
          </cell>
          <cell r="T724">
            <v>2.2128641370603295</v>
          </cell>
          <cell r="V724">
            <v>1984910</v>
          </cell>
          <cell r="X724">
            <v>-1304889.04</v>
          </cell>
          <cell r="Z724">
            <v>5</v>
          </cell>
          <cell r="AB724">
            <v>65244.452000000005</v>
          </cell>
          <cell r="AD724">
            <v>27182448.412</v>
          </cell>
          <cell r="AF724">
            <v>2.2128641370603295</v>
          </cell>
          <cell r="AH724">
            <v>1956567</v>
          </cell>
          <cell r="AJ724">
            <v>-1256724.2399999998</v>
          </cell>
          <cell r="AL724">
            <v>5</v>
          </cell>
          <cell r="AN724">
            <v>62836.211999999992</v>
          </cell>
          <cell r="AP724">
            <v>27945127.384000003</v>
          </cell>
        </row>
        <row r="725">
          <cell r="A725" t="str">
            <v>39201Utah</v>
          </cell>
          <cell r="B725" t="str">
            <v>Utah</v>
          </cell>
          <cell r="C725" t="str">
            <v>Utah</v>
          </cell>
          <cell r="D725">
            <v>392.01</v>
          </cell>
          <cell r="E725">
            <v>392.01</v>
          </cell>
          <cell r="F725" t="str">
            <v>Transportation Equipment - Light Trucks and Vans</v>
          </cell>
          <cell r="H725">
            <v>15782371.74</v>
          </cell>
          <cell r="J725">
            <v>-1692101.3099999998</v>
          </cell>
          <cell r="L725">
            <v>14090270.43</v>
          </cell>
          <cell r="N725">
            <v>-1659698.4599999997</v>
          </cell>
          <cell r="P725">
            <v>12430571.970000001</v>
          </cell>
          <cell r="R725">
            <v>7805851</v>
          </cell>
          <cell r="T725">
            <v>7.6251295584541134</v>
          </cell>
          <cell r="V725">
            <v>1138914</v>
          </cell>
          <cell r="X725">
            <v>-1692101.3099999998</v>
          </cell>
          <cell r="Z725">
            <v>10</v>
          </cell>
          <cell r="AB725">
            <v>169210.13099999996</v>
          </cell>
          <cell r="AD725">
            <v>7421873.8210000005</v>
          </cell>
          <cell r="AF725">
            <v>7.6251295584541134</v>
          </cell>
          <cell r="AH725">
            <v>1011124</v>
          </cell>
          <cell r="AJ725">
            <v>-1659698.4599999997</v>
          </cell>
          <cell r="AL725">
            <v>10</v>
          </cell>
          <cell r="AN725">
            <v>165969.84599999999</v>
          </cell>
          <cell r="AP725">
            <v>6939269.2070000004</v>
          </cell>
        </row>
        <row r="726">
          <cell r="A726" t="str">
            <v>39230Utah</v>
          </cell>
          <cell r="B726" t="str">
            <v>Utah</v>
          </cell>
          <cell r="C726" t="str">
            <v>Utah</v>
          </cell>
          <cell r="D726">
            <v>392.3</v>
          </cell>
          <cell r="E726">
            <v>392.3</v>
          </cell>
          <cell r="F726" t="str">
            <v>Aircraft</v>
          </cell>
          <cell r="H726">
            <v>3076269.26</v>
          </cell>
          <cell r="J726">
            <v>0</v>
          </cell>
          <cell r="L726">
            <v>3076269.26</v>
          </cell>
          <cell r="N726">
            <v>0</v>
          </cell>
          <cell r="P726">
            <v>3076269.26</v>
          </cell>
          <cell r="R726">
            <v>439135</v>
          </cell>
          <cell r="T726">
            <v>3.5859446334649747</v>
          </cell>
          <cell r="V726">
            <v>110313</v>
          </cell>
          <cell r="X726">
            <v>0</v>
          </cell>
          <cell r="Z726">
            <v>64</v>
          </cell>
          <cell r="AB726">
            <v>0</v>
          </cell>
          <cell r="AD726">
            <v>549448</v>
          </cell>
          <cell r="AF726">
            <v>3.5859446334649747</v>
          </cell>
          <cell r="AH726">
            <v>110313</v>
          </cell>
          <cell r="AJ726">
            <v>0</v>
          </cell>
          <cell r="AL726">
            <v>64</v>
          </cell>
          <cell r="AN726">
            <v>0</v>
          </cell>
          <cell r="AP726">
            <v>659761</v>
          </cell>
        </row>
        <row r="727">
          <cell r="A727" t="str">
            <v>39205Utah</v>
          </cell>
          <cell r="B727" t="str">
            <v>Utah</v>
          </cell>
          <cell r="C727" t="str">
            <v>Utah</v>
          </cell>
          <cell r="D727">
            <v>392.05</v>
          </cell>
          <cell r="E727">
            <v>392.05</v>
          </cell>
          <cell r="F727" t="str">
            <v>Transportation Equipment - Medium Trucks</v>
          </cell>
          <cell r="H727">
            <v>21495245.66</v>
          </cell>
          <cell r="J727">
            <v>-1248519.2799999998</v>
          </cell>
          <cell r="L727">
            <v>20246726.379999999</v>
          </cell>
          <cell r="N727">
            <v>-1288510.19</v>
          </cell>
          <cell r="P727">
            <v>18958216.189999998</v>
          </cell>
          <cell r="R727">
            <v>8322264</v>
          </cell>
          <cell r="T727">
            <v>5.0511041420662437</v>
          </cell>
          <cell r="V727">
            <v>1054215</v>
          </cell>
          <cell r="X727">
            <v>-1248519.2799999998</v>
          </cell>
          <cell r="Z727">
            <v>10</v>
          </cell>
          <cell r="AB727">
            <v>124851.92799999997</v>
          </cell>
          <cell r="AD727">
            <v>8252811.648000001</v>
          </cell>
          <cell r="AF727">
            <v>5.0511041420662437</v>
          </cell>
          <cell r="AH727">
            <v>990141</v>
          </cell>
          <cell r="AJ727">
            <v>-1288510.19</v>
          </cell>
          <cell r="AL727">
            <v>10</v>
          </cell>
          <cell r="AN727">
            <v>128851.01899999999</v>
          </cell>
          <cell r="AP727">
            <v>8083293.4770000027</v>
          </cell>
        </row>
        <row r="728">
          <cell r="A728" t="str">
            <v>39209Utah</v>
          </cell>
          <cell r="B728" t="str">
            <v>Utah</v>
          </cell>
          <cell r="C728" t="str">
            <v>Utah</v>
          </cell>
          <cell r="D728">
            <v>392.09</v>
          </cell>
          <cell r="E728">
            <v>392.09</v>
          </cell>
          <cell r="F728" t="str">
            <v>Transportation Equipment - Trailers</v>
          </cell>
          <cell r="H728">
            <v>7090753.1299999999</v>
          </cell>
          <cell r="J728">
            <v>-248428.84999999998</v>
          </cell>
          <cell r="L728">
            <v>6842324.2800000003</v>
          </cell>
          <cell r="N728">
            <v>-244173.82999999996</v>
          </cell>
          <cell r="P728">
            <v>6598150.4500000002</v>
          </cell>
          <cell r="R728">
            <v>2285961</v>
          </cell>
          <cell r="T728">
            <v>2.4524502195796849</v>
          </cell>
          <cell r="V728">
            <v>170851</v>
          </cell>
          <cell r="X728">
            <v>-248428.84999999998</v>
          </cell>
          <cell r="Z728">
            <v>25</v>
          </cell>
          <cell r="AB728">
            <v>62107.212499999994</v>
          </cell>
          <cell r="AD728">
            <v>2270490.3624999998</v>
          </cell>
          <cell r="AF728">
            <v>2.4524502195796849</v>
          </cell>
          <cell r="AH728">
            <v>164810</v>
          </cell>
          <cell r="AJ728">
            <v>-244173.82999999996</v>
          </cell>
          <cell r="AL728">
            <v>25</v>
          </cell>
          <cell r="AN728">
            <v>61043.45749999999</v>
          </cell>
          <cell r="AP728">
            <v>2252169.9899999998</v>
          </cell>
        </row>
        <row r="729">
          <cell r="A729" t="str">
            <v>39603Utah</v>
          </cell>
          <cell r="B729" t="str">
            <v>Utah</v>
          </cell>
          <cell r="C729" t="str">
            <v>Utah</v>
          </cell>
          <cell r="D729">
            <v>396.03</v>
          </cell>
          <cell r="E729">
            <v>396.03</v>
          </cell>
          <cell r="F729" t="str">
            <v>Light Power Operated Equipment</v>
          </cell>
          <cell r="H729">
            <v>6295956.5300000003</v>
          </cell>
          <cell r="J729">
            <v>-404696.10000000003</v>
          </cell>
          <cell r="L729">
            <v>5891260.4300000006</v>
          </cell>
          <cell r="N729">
            <v>-409862.18</v>
          </cell>
          <cell r="P729">
            <v>5481398.2500000009</v>
          </cell>
          <cell r="R729">
            <v>1752852</v>
          </cell>
          <cell r="T729">
            <v>9.7067622610240765</v>
          </cell>
          <cell r="V729">
            <v>591492</v>
          </cell>
          <cell r="X729">
            <v>-404696.10000000003</v>
          </cell>
          <cell r="Z729">
            <v>10</v>
          </cell>
          <cell r="AB729">
            <v>40469.610000000008</v>
          </cell>
          <cell r="AD729">
            <v>1980117.51</v>
          </cell>
          <cell r="AF729">
            <v>9.7067622610240765</v>
          </cell>
          <cell r="AH729">
            <v>551958</v>
          </cell>
          <cell r="AJ729">
            <v>-409862.18</v>
          </cell>
          <cell r="AL729">
            <v>10</v>
          </cell>
          <cell r="AN729">
            <v>40986.218000000001</v>
          </cell>
          <cell r="AP729">
            <v>2163199.5479999995</v>
          </cell>
        </row>
        <row r="730">
          <cell r="A730" t="str">
            <v>39607Utah</v>
          </cell>
          <cell r="B730" t="str">
            <v>Utah</v>
          </cell>
          <cell r="C730" t="str">
            <v>Utah</v>
          </cell>
          <cell r="D730">
            <v>396.07</v>
          </cell>
          <cell r="E730">
            <v>396.07</v>
          </cell>
          <cell r="F730" t="str">
            <v>Heavy Power Operated Equipment</v>
          </cell>
          <cell r="H730">
            <v>50520185.100000001</v>
          </cell>
          <cell r="J730">
            <v>-3322603.9200000004</v>
          </cell>
          <cell r="L730">
            <v>47197581.18</v>
          </cell>
          <cell r="N730">
            <v>-3299351.9</v>
          </cell>
          <cell r="P730">
            <v>43898229.280000001</v>
          </cell>
          <cell r="R730">
            <v>13443662</v>
          </cell>
          <cell r="T730">
            <v>5.3912563839152963</v>
          </cell>
          <cell r="V730">
            <v>2634108</v>
          </cell>
          <cell r="X730">
            <v>-3322603.9200000004</v>
          </cell>
          <cell r="Z730">
            <v>15</v>
          </cell>
          <cell r="AB730">
            <v>498390.58800000005</v>
          </cell>
          <cell r="AD730">
            <v>13253556.668</v>
          </cell>
          <cell r="AF730">
            <v>5.3912563839152963</v>
          </cell>
          <cell r="AH730">
            <v>2455604</v>
          </cell>
          <cell r="AJ730">
            <v>-3299351.9</v>
          </cell>
          <cell r="AL730">
            <v>15</v>
          </cell>
          <cell r="AN730">
            <v>494902.78499999997</v>
          </cell>
          <cell r="AP730">
            <v>12904711.552999999</v>
          </cell>
        </row>
        <row r="731">
          <cell r="F731" t="str">
            <v>TOTAL UTAH - GENERAL</v>
          </cell>
          <cell r="H731">
            <v>194647202.19</v>
          </cell>
          <cell r="J731">
            <v>-8222047.7699999996</v>
          </cell>
          <cell r="L731">
            <v>186425154.41999999</v>
          </cell>
          <cell r="N731">
            <v>-8159135.4900000002</v>
          </cell>
          <cell r="P731">
            <v>178266018.93000001</v>
          </cell>
          <cell r="R731">
            <v>60504981</v>
          </cell>
          <cell r="V731">
            <v>7685504</v>
          </cell>
          <cell r="X731">
            <v>-8222047.7699999996</v>
          </cell>
          <cell r="AB731">
            <v>960273.92149999994</v>
          </cell>
          <cell r="AD731">
            <v>60928711.151499994</v>
          </cell>
          <cell r="AH731">
            <v>7241202</v>
          </cell>
          <cell r="AJ731">
            <v>-8159135.4900000002</v>
          </cell>
          <cell r="AN731">
            <v>954589.53749999986</v>
          </cell>
          <cell r="AP731">
            <v>60965367.199000016</v>
          </cell>
        </row>
        <row r="733">
          <cell r="F733" t="str">
            <v>TOTAL GENERAL PLANT</v>
          </cell>
          <cell r="H733">
            <v>454793010.87000006</v>
          </cell>
          <cell r="J733">
            <v>-18779318.710000005</v>
          </cell>
          <cell r="L733">
            <v>436013692.16000003</v>
          </cell>
          <cell r="N733">
            <v>-18052548.369999997</v>
          </cell>
          <cell r="P733">
            <v>417961143.78999996</v>
          </cell>
          <cell r="R733">
            <v>133453357</v>
          </cell>
          <cell r="V733">
            <v>18796986</v>
          </cell>
          <cell r="X733">
            <v>-18779318.710000005</v>
          </cell>
          <cell r="AB733">
            <v>2433336.4670000006</v>
          </cell>
          <cell r="AD733">
            <v>135904360.757</v>
          </cell>
          <cell r="AH733">
            <v>17706065</v>
          </cell>
          <cell r="AJ733">
            <v>-18052548.369999997</v>
          </cell>
          <cell r="AN733">
            <v>2336377.3480000007</v>
          </cell>
          <cell r="AP733">
            <v>137894254.73499998</v>
          </cell>
        </row>
        <row r="736">
          <cell r="E736" t="str">
            <v>UTAH MINING</v>
          </cell>
        </row>
        <row r="737">
          <cell r="A737" t="str">
            <v>39930Utah</v>
          </cell>
          <cell r="B737" t="str">
            <v>Utah</v>
          </cell>
          <cell r="C737" t="str">
            <v>Utah</v>
          </cell>
          <cell r="D737">
            <v>399.3</v>
          </cell>
          <cell r="E737">
            <v>399.3</v>
          </cell>
          <cell r="F737" t="str">
            <v>Structures and Improvements</v>
          </cell>
          <cell r="H737">
            <v>15693192.640000001</v>
          </cell>
          <cell r="J737">
            <v>-307822.59000000003</v>
          </cell>
          <cell r="L737">
            <v>15385370.050000001</v>
          </cell>
          <cell r="N737">
            <v>-317895.15000000002</v>
          </cell>
          <cell r="P737">
            <v>15067474.9</v>
          </cell>
          <cell r="R737">
            <v>9679311</v>
          </cell>
          <cell r="T737">
            <v>0.81441230043344026</v>
          </cell>
          <cell r="V737">
            <v>126554</v>
          </cell>
          <cell r="X737">
            <v>-307822.59000000003</v>
          </cell>
          <cell r="Z737">
            <v>-1</v>
          </cell>
          <cell r="AB737">
            <v>-3078.2259000000004</v>
          </cell>
          <cell r="AD737">
            <v>9494964.1841000002</v>
          </cell>
          <cell r="AF737">
            <v>0.81441230043344026</v>
          </cell>
          <cell r="AH737">
            <v>124006</v>
          </cell>
          <cell r="AJ737">
            <v>-317895.15000000002</v>
          </cell>
          <cell r="AL737">
            <v>-1</v>
          </cell>
          <cell r="AN737">
            <v>-3178.9515000000001</v>
          </cell>
          <cell r="AP737">
            <v>9297896.0825999994</v>
          </cell>
        </row>
        <row r="738">
          <cell r="A738" t="str">
            <v>39931Utah</v>
          </cell>
          <cell r="B738" t="str">
            <v>Utah</v>
          </cell>
          <cell r="C738" t="str">
            <v>Utah</v>
          </cell>
          <cell r="D738">
            <v>399.31</v>
          </cell>
          <cell r="E738">
            <v>399.31</v>
          </cell>
          <cell r="F738" t="str">
            <v>Structures and Improvements - Prep Plant</v>
          </cell>
          <cell r="H738">
            <v>24395253.870000001</v>
          </cell>
          <cell r="J738">
            <v>-58721.290000000008</v>
          </cell>
          <cell r="L738">
            <v>24336532.580000002</v>
          </cell>
          <cell r="N738">
            <v>-67064.369999999981</v>
          </cell>
          <cell r="P738">
            <v>24269468.210000001</v>
          </cell>
          <cell r="R738">
            <v>15333506</v>
          </cell>
          <cell r="T738">
            <v>1.8562799192858557</v>
          </cell>
          <cell r="V738">
            <v>452299</v>
          </cell>
          <cell r="X738">
            <v>-58721.290000000008</v>
          </cell>
          <cell r="Z738">
            <v>-7</v>
          </cell>
          <cell r="AB738">
            <v>-4110.4903000000004</v>
          </cell>
          <cell r="AD738">
            <v>15722973.219700001</v>
          </cell>
          <cell r="AF738">
            <v>1.8562799192858557</v>
          </cell>
          <cell r="AH738">
            <v>451132</v>
          </cell>
          <cell r="AJ738">
            <v>-67064.369999999981</v>
          </cell>
          <cell r="AL738">
            <v>-7</v>
          </cell>
          <cell r="AN738">
            <v>-4694.5058999999983</v>
          </cell>
          <cell r="AP738">
            <v>16102346.343800003</v>
          </cell>
        </row>
        <row r="739">
          <cell r="A739" t="str">
            <v>39941Utah</v>
          </cell>
          <cell r="B739" t="str">
            <v>Utah</v>
          </cell>
          <cell r="C739" t="str">
            <v>Utah</v>
          </cell>
          <cell r="D739">
            <v>399.41</v>
          </cell>
          <cell r="E739">
            <v>399.41</v>
          </cell>
          <cell r="F739" t="str">
            <v>Surface Processing Equipment - Prep Plant</v>
          </cell>
          <cell r="H739">
            <v>8155178.0899999999</v>
          </cell>
          <cell r="J739">
            <v>-18161.119999999995</v>
          </cell>
          <cell r="L739">
            <v>8137016.9699999997</v>
          </cell>
          <cell r="N739">
            <v>-20883.11</v>
          </cell>
          <cell r="P739">
            <v>8116133.8599999994</v>
          </cell>
          <cell r="R739">
            <v>5102375</v>
          </cell>
          <cell r="T739">
            <v>1.8810951381994572</v>
          </cell>
          <cell r="V739">
            <v>153236</v>
          </cell>
          <cell r="X739">
            <v>-18161.119999999995</v>
          </cell>
          <cell r="Z739">
            <v>-7</v>
          </cell>
          <cell r="AB739">
            <v>-1271.2783999999997</v>
          </cell>
          <cell r="AD739">
            <v>5236178.6015999997</v>
          </cell>
          <cell r="AF739">
            <v>1.8810951381994572</v>
          </cell>
          <cell r="AH739">
            <v>152869</v>
          </cell>
          <cell r="AJ739">
            <v>-20883.11</v>
          </cell>
          <cell r="AL739">
            <v>-7</v>
          </cell>
          <cell r="AN739">
            <v>-1461.8177000000003</v>
          </cell>
          <cell r="AP739">
            <v>5366702.6738999998</v>
          </cell>
        </row>
        <row r="740">
          <cell r="A740" t="str">
            <v>39944Utah</v>
          </cell>
          <cell r="B740" t="str">
            <v>Utah</v>
          </cell>
          <cell r="C740" t="str">
            <v>Utah</v>
          </cell>
          <cell r="D740">
            <v>399.44</v>
          </cell>
          <cell r="E740">
            <v>399.44</v>
          </cell>
          <cell r="F740" t="str">
            <v>Surface Electric Power Facilities</v>
          </cell>
          <cell r="H740">
            <v>3424574.61</v>
          </cell>
          <cell r="J740">
            <v>-4006.84</v>
          </cell>
          <cell r="L740">
            <v>3420567.77</v>
          </cell>
          <cell r="N740">
            <v>-4732</v>
          </cell>
          <cell r="P740">
            <v>3415835.77</v>
          </cell>
          <cell r="R740">
            <v>855172</v>
          </cell>
          <cell r="T740">
            <v>7.440333829974441</v>
          </cell>
          <cell r="V740">
            <v>254651</v>
          </cell>
          <cell r="X740">
            <v>-4006.84</v>
          </cell>
          <cell r="Z740">
            <v>0</v>
          </cell>
          <cell r="AB740">
            <v>0</v>
          </cell>
          <cell r="AD740">
            <v>1105816.1599999999</v>
          </cell>
          <cell r="AF740">
            <v>7.440333829974441</v>
          </cell>
          <cell r="AH740">
            <v>254326</v>
          </cell>
          <cell r="AJ740">
            <v>-4732</v>
          </cell>
          <cell r="AL740">
            <v>0</v>
          </cell>
          <cell r="AN740">
            <v>0</v>
          </cell>
          <cell r="AP740">
            <v>1355410.16</v>
          </cell>
        </row>
        <row r="741">
          <cell r="A741" t="str">
            <v>39945Utah</v>
          </cell>
          <cell r="B741" t="str">
            <v>Utah</v>
          </cell>
          <cell r="C741" t="str">
            <v>Utah</v>
          </cell>
          <cell r="D741">
            <v>399.45</v>
          </cell>
          <cell r="E741">
            <v>399.45</v>
          </cell>
          <cell r="F741" t="str">
            <v>Underground Equipment</v>
          </cell>
          <cell r="H741">
            <v>135138069.09999999</v>
          </cell>
          <cell r="J741">
            <v>-17378845.600000001</v>
          </cell>
          <cell r="L741">
            <v>117759223.5</v>
          </cell>
          <cell r="N741">
            <v>-11581401.02</v>
          </cell>
          <cell r="P741">
            <v>106177822.48</v>
          </cell>
          <cell r="R741">
            <v>66892475</v>
          </cell>
          <cell r="T741">
            <v>4.6158263048663963</v>
          </cell>
          <cell r="V741">
            <v>5836650</v>
          </cell>
          <cell r="X741">
            <v>-17378845.600000001</v>
          </cell>
          <cell r="Z741">
            <v>5</v>
          </cell>
          <cell r="AB741">
            <v>868942.28</v>
          </cell>
          <cell r="AD741">
            <v>56219221.68</v>
          </cell>
          <cell r="AF741">
            <v>4.6158263048663963</v>
          </cell>
          <cell r="AH741">
            <v>5168273</v>
          </cell>
          <cell r="AJ741">
            <v>-11581401.02</v>
          </cell>
          <cell r="AL741">
            <v>5</v>
          </cell>
          <cell r="AN741">
            <v>579070.05099999998</v>
          </cell>
          <cell r="AP741">
            <v>50385163.710999995</v>
          </cell>
        </row>
        <row r="742">
          <cell r="A742" t="str">
            <v>39951Utah</v>
          </cell>
          <cell r="B742" t="str">
            <v>Utah</v>
          </cell>
          <cell r="C742" t="str">
            <v>Utah</v>
          </cell>
          <cell r="D742">
            <v>399.51</v>
          </cell>
          <cell r="E742">
            <v>399.51</v>
          </cell>
          <cell r="F742" t="str">
            <v>Vehicles</v>
          </cell>
          <cell r="H742">
            <v>1191523.48</v>
          </cell>
          <cell r="J742">
            <v>-88321.590000000011</v>
          </cell>
          <cell r="L742">
            <v>1103201.8899999999</v>
          </cell>
          <cell r="N742">
            <v>-90008.98</v>
          </cell>
          <cell r="P742">
            <v>1013192.9099999999</v>
          </cell>
          <cell r="R742">
            <v>698773</v>
          </cell>
          <cell r="T742">
            <v>4.4861089230611473</v>
          </cell>
          <cell r="V742">
            <v>51472</v>
          </cell>
          <cell r="X742">
            <v>-88321.590000000011</v>
          </cell>
          <cell r="Z742">
            <v>5</v>
          </cell>
          <cell r="AB742">
            <v>4416.0795000000007</v>
          </cell>
          <cell r="AD742">
            <v>666339.48950000003</v>
          </cell>
          <cell r="AF742">
            <v>4.4861089230611473</v>
          </cell>
          <cell r="AH742">
            <v>47472</v>
          </cell>
          <cell r="AJ742">
            <v>-90008.98</v>
          </cell>
          <cell r="AL742">
            <v>5</v>
          </cell>
          <cell r="AN742">
            <v>4500.4489999999996</v>
          </cell>
          <cell r="AP742">
            <v>628302.95850000007</v>
          </cell>
        </row>
        <row r="743">
          <cell r="A743" t="str">
            <v>39952Utah</v>
          </cell>
          <cell r="B743" t="str">
            <v>Utah</v>
          </cell>
          <cell r="C743" t="str">
            <v>Utah</v>
          </cell>
          <cell r="D743">
            <v>399.52</v>
          </cell>
          <cell r="E743">
            <v>399.52</v>
          </cell>
          <cell r="F743" t="str">
            <v>Heavy Construction Equipment</v>
          </cell>
          <cell r="H743">
            <v>5988395.7199999997</v>
          </cell>
          <cell r="J743">
            <v>-351435.85000000009</v>
          </cell>
          <cell r="L743">
            <v>5636959.8699999992</v>
          </cell>
          <cell r="N743">
            <v>-224882.39000000007</v>
          </cell>
          <cell r="P743">
            <v>5412077.4799999995</v>
          </cell>
          <cell r="R743">
            <v>2432657</v>
          </cell>
          <cell r="T743">
            <v>3.0797610783351681</v>
          </cell>
          <cell r="V743">
            <v>179017</v>
          </cell>
          <cell r="X743">
            <v>-351435.85000000009</v>
          </cell>
          <cell r="Z743">
            <v>5</v>
          </cell>
          <cell r="AB743">
            <v>17571.792500000003</v>
          </cell>
          <cell r="AD743">
            <v>2277809.9424999999</v>
          </cell>
          <cell r="AF743">
            <v>3.0797610783351681</v>
          </cell>
          <cell r="AH743">
            <v>170142</v>
          </cell>
          <cell r="AJ743">
            <v>-224882.39000000007</v>
          </cell>
          <cell r="AL743">
            <v>5</v>
          </cell>
          <cell r="AN743">
            <v>11244.119500000004</v>
          </cell>
          <cell r="AP743">
            <v>2234313.6719999998</v>
          </cell>
        </row>
        <row r="744">
          <cell r="A744" t="str">
            <v>39960Utah</v>
          </cell>
          <cell r="B744" t="str">
            <v>Utah</v>
          </cell>
          <cell r="C744" t="str">
            <v>Utah</v>
          </cell>
          <cell r="D744">
            <v>399.6</v>
          </cell>
          <cell r="E744">
            <v>399.6</v>
          </cell>
          <cell r="F744" t="str">
            <v>Miscellaneous Equipment</v>
          </cell>
          <cell r="H744">
            <v>2331379.02</v>
          </cell>
          <cell r="J744">
            <v>-213514.59</v>
          </cell>
          <cell r="L744">
            <v>2117864.4300000002</v>
          </cell>
          <cell r="N744">
            <v>-201158.04000000007</v>
          </cell>
          <cell r="P744">
            <v>1916706.3900000001</v>
          </cell>
          <cell r="R744">
            <v>1237403</v>
          </cell>
          <cell r="T744">
            <v>4.9664658726555153</v>
          </cell>
          <cell r="V744">
            <v>110485</v>
          </cell>
          <cell r="X744">
            <v>-213514.59</v>
          </cell>
          <cell r="Z744">
            <v>1</v>
          </cell>
          <cell r="AB744">
            <v>2135.1459</v>
          </cell>
          <cell r="AD744">
            <v>1136508.5558999998</v>
          </cell>
          <cell r="AF744">
            <v>4.9664658726555153</v>
          </cell>
          <cell r="AH744">
            <v>100188</v>
          </cell>
          <cell r="AJ744">
            <v>-201158.04000000007</v>
          </cell>
          <cell r="AL744">
            <v>1</v>
          </cell>
          <cell r="AN744">
            <v>2011.5804000000007</v>
          </cell>
          <cell r="AP744">
            <v>1037550.0962999997</v>
          </cell>
        </row>
        <row r="745">
          <cell r="A745" t="str">
            <v>39961Utah</v>
          </cell>
          <cell r="B745" t="str">
            <v>Utah</v>
          </cell>
          <cell r="C745" t="str">
            <v>Utah</v>
          </cell>
          <cell r="D745">
            <v>399.61</v>
          </cell>
          <cell r="E745">
            <v>399.61</v>
          </cell>
          <cell r="F745" t="str">
            <v>Computer Equipment</v>
          </cell>
          <cell r="H745">
            <v>392405.87</v>
          </cell>
          <cell r="J745">
            <v>-157531.34</v>
          </cell>
          <cell r="L745">
            <v>234874.53</v>
          </cell>
          <cell r="N745">
            <v>-56658.109999999993</v>
          </cell>
          <cell r="P745">
            <v>178216.42</v>
          </cell>
          <cell r="R745">
            <v>353253</v>
          </cell>
          <cell r="T745">
            <v>1.7550807640166213</v>
          </cell>
          <cell r="V745">
            <v>5505</v>
          </cell>
          <cell r="X745">
            <v>-157531.34</v>
          </cell>
          <cell r="Z745">
            <v>0</v>
          </cell>
          <cell r="AB745">
            <v>0</v>
          </cell>
          <cell r="AD745">
            <v>201226.66</v>
          </cell>
          <cell r="AF745">
            <v>1.7550807640166213</v>
          </cell>
          <cell r="AH745">
            <v>3625</v>
          </cell>
          <cell r="AJ745">
            <v>-56658.109999999993</v>
          </cell>
          <cell r="AL745">
            <v>0</v>
          </cell>
          <cell r="AN745">
            <v>0</v>
          </cell>
          <cell r="AP745">
            <v>148193.55000000002</v>
          </cell>
        </row>
        <row r="746">
          <cell r="A746" t="str">
            <v>39970Utah</v>
          </cell>
          <cell r="B746" t="str">
            <v>Utah</v>
          </cell>
          <cell r="C746" t="str">
            <v>Utah</v>
          </cell>
          <cell r="D746">
            <v>399.7</v>
          </cell>
          <cell r="E746">
            <v>399.7</v>
          </cell>
          <cell r="F746" t="str">
            <v>Mine Development</v>
          </cell>
          <cell r="H746">
            <v>38414876.890000001</v>
          </cell>
          <cell r="J746">
            <v>0</v>
          </cell>
          <cell r="L746">
            <v>38414876.890000001</v>
          </cell>
          <cell r="N746">
            <v>0</v>
          </cell>
          <cell r="P746">
            <v>38414876.890000001</v>
          </cell>
          <cell r="R746">
            <v>17773786</v>
          </cell>
          <cell r="T746">
            <v>2.5384343267296816</v>
          </cell>
          <cell r="V746">
            <v>975136</v>
          </cell>
          <cell r="X746">
            <v>0</v>
          </cell>
          <cell r="Z746">
            <v>0</v>
          </cell>
          <cell r="AB746">
            <v>0</v>
          </cell>
          <cell r="AD746">
            <v>18748922</v>
          </cell>
          <cell r="AF746">
            <v>2.5384343267296816</v>
          </cell>
          <cell r="AH746">
            <v>975136</v>
          </cell>
          <cell r="AJ746">
            <v>0</v>
          </cell>
          <cell r="AL746">
            <v>0</v>
          </cell>
          <cell r="AN746">
            <v>0</v>
          </cell>
          <cell r="AP746">
            <v>19724058</v>
          </cell>
        </row>
        <row r="747">
          <cell r="F747" t="str">
            <v>TOTAL UTAH MINING</v>
          </cell>
          <cell r="H747">
            <v>235124849.29000002</v>
          </cell>
          <cell r="J747">
            <v>-18578360.810000002</v>
          </cell>
          <cell r="L747">
            <v>216546488.48000002</v>
          </cell>
          <cell r="N747">
            <v>-12564683.170000002</v>
          </cell>
          <cell r="P747">
            <v>203981805.30999994</v>
          </cell>
          <cell r="R747">
            <v>120358711</v>
          </cell>
          <cell r="V747">
            <v>8145005</v>
          </cell>
          <cell r="X747">
            <v>-18578360.810000002</v>
          </cell>
          <cell r="AB747">
            <v>884605.30330000003</v>
          </cell>
          <cell r="AD747">
            <v>110809960.49329999</v>
          </cell>
          <cell r="AH747">
            <v>7447169</v>
          </cell>
          <cell r="AJ747">
            <v>-12564683.170000002</v>
          </cell>
          <cell r="AN747">
            <v>587490.92480000004</v>
          </cell>
          <cell r="AP747">
            <v>106279937.24810001</v>
          </cell>
        </row>
        <row r="749">
          <cell r="F749" t="str">
            <v>TOTAL ELECTRIC PLANT</v>
          </cell>
          <cell r="H749">
            <v>21091685846.220005</v>
          </cell>
          <cell r="J749">
            <v>-177165799.84000012</v>
          </cell>
          <cell r="L749">
            <v>20914520046.380005</v>
          </cell>
          <cell r="N749">
            <v>-162507860.54000011</v>
          </cell>
          <cell r="P749">
            <v>20752012185.84</v>
          </cell>
          <cell r="R749">
            <v>6811625346</v>
          </cell>
          <cell r="V749">
            <v>539844361</v>
          </cell>
          <cell r="X749">
            <v>-177165799.84000012</v>
          </cell>
          <cell r="AB749">
            <v>-6405065.0900000036</v>
          </cell>
          <cell r="AD749">
            <v>7150478655.5799952</v>
          </cell>
          <cell r="AH749">
            <v>534357663</v>
          </cell>
          <cell r="AJ749">
            <v>-162507860.54000011</v>
          </cell>
          <cell r="AN749">
            <v>-7275381.8122000033</v>
          </cell>
          <cell r="AP749">
            <v>7497632889.7378025</v>
          </cell>
        </row>
        <row r="758">
          <cell r="E758" t="str">
            <v>RECONCILIATION</v>
          </cell>
        </row>
        <row r="760">
          <cell r="E760" t="str">
            <v>Amortization Accounts</v>
          </cell>
        </row>
        <row r="761">
          <cell r="D761">
            <v>390.3</v>
          </cell>
          <cell r="E761" t="str">
            <v>390.30</v>
          </cell>
          <cell r="F761" t="str">
            <v>Structures and Improvements - Panels</v>
          </cell>
          <cell r="H761">
            <v>12769896.23</v>
          </cell>
          <cell r="AH761" t="e">
            <v>#N/A</v>
          </cell>
          <cell r="AJ761" t="e">
            <v>#N/A</v>
          </cell>
        </row>
        <row r="762">
          <cell r="D762">
            <v>391</v>
          </cell>
          <cell r="E762" t="str">
            <v>391.00</v>
          </cell>
          <cell r="F762" t="str">
            <v>Office Furniture</v>
          </cell>
          <cell r="H762">
            <v>20976668.91</v>
          </cell>
          <cell r="AH762" t="e">
            <v>#N/A</v>
          </cell>
          <cell r="AJ762" t="e">
            <v>#N/A</v>
          </cell>
        </row>
      </sheetData>
      <sheetData sheetId="16" refreshError="1"/>
      <sheetData sheetId="17" refreshError="1"/>
      <sheetData sheetId="18" refreshError="1"/>
      <sheetData sheetId="19" refreshError="1"/>
      <sheetData sheetId="20" refreshError="1"/>
      <sheetData sheetId="21" refreshError="1"/>
      <sheetData sheetId="22">
        <row r="1">
          <cell r="A1" t="str">
            <v xml:space="preserve">ACCT GROUP          </v>
          </cell>
          <cell r="B1" t="str">
            <v xml:space="preserve">   LS DATE</v>
          </cell>
          <cell r="C1" t="str">
            <v xml:space="preserve">  LIFE</v>
          </cell>
          <cell r="D1" t="str">
            <v>TP CV</v>
          </cell>
          <cell r="E1" t="str">
            <v xml:space="preserve">          SAL</v>
          </cell>
          <cell r="F1" t="str">
            <v xml:space="preserve">         COST</v>
          </cell>
          <cell r="G1" t="str">
            <v xml:space="preserve">      RESERVE</v>
          </cell>
          <cell r="H1" t="str">
            <v xml:space="preserve">      FUT-ACC</v>
          </cell>
          <cell r="I1" t="str">
            <v xml:space="preserve">       ANNUAL</v>
          </cell>
          <cell r="J1" t="str">
            <v xml:space="preserve">         RATE</v>
          </cell>
          <cell r="K1" t="str">
            <v xml:space="preserve">       REM LF</v>
          </cell>
          <cell r="L1" t="str">
            <v xml:space="preserve">        PR LF</v>
          </cell>
          <cell r="M1" t="str">
            <v xml:space="preserve">        PR CV</v>
          </cell>
          <cell r="N1" t="str">
            <v xml:space="preserve">         FSAL</v>
          </cell>
          <cell r="O1" t="str">
            <v xml:space="preserve">        % RES</v>
          </cell>
          <cell r="P1" t="str">
            <v xml:space="preserve">          AGE</v>
          </cell>
          <cell r="Q1" t="str">
            <v xml:space="preserve">     CALC RES</v>
          </cell>
          <cell r="R1" t="str">
            <v xml:space="preserve">     WHLF ANN</v>
          </cell>
          <cell r="S1" t="str">
            <v xml:space="preserve">      WHLF RT</v>
          </cell>
        </row>
        <row r="2">
          <cell r="A2">
            <v>350.2</v>
          </cell>
          <cell r="B2" t="str">
            <v xml:space="preserve">          </v>
          </cell>
          <cell r="C2">
            <v>75</v>
          </cell>
          <cell r="D2" t="str">
            <v xml:space="preserve">   R4</v>
          </cell>
          <cell r="E2">
            <v>0</v>
          </cell>
          <cell r="F2">
            <v>167178458.81</v>
          </cell>
          <cell r="G2">
            <v>32894221</v>
          </cell>
          <cell r="H2">
            <v>134284238</v>
          </cell>
          <cell r="I2">
            <v>2115671</v>
          </cell>
          <cell r="J2">
            <v>1.27</v>
          </cell>
          <cell r="K2">
            <v>63.5</v>
          </cell>
          <cell r="L2" t="str">
            <v xml:space="preserve">               </v>
          </cell>
          <cell r="M2" t="str">
            <v xml:space="preserve">               </v>
          </cell>
          <cell r="N2" t="str">
            <v xml:space="preserve">               </v>
          </cell>
          <cell r="O2">
            <v>19.7</v>
          </cell>
          <cell r="P2">
            <v>13.2</v>
          </cell>
          <cell r="Q2">
            <v>28578366</v>
          </cell>
          <cell r="R2">
            <v>2223474</v>
          </cell>
          <cell r="S2">
            <v>1.33</v>
          </cell>
        </row>
        <row r="3">
          <cell r="A3">
            <v>352</v>
          </cell>
          <cell r="B3" t="str">
            <v xml:space="preserve">          </v>
          </cell>
          <cell r="C3">
            <v>75</v>
          </cell>
          <cell r="D3" t="str">
            <v xml:space="preserve"> R2.5</v>
          </cell>
          <cell r="E3">
            <v>-10</v>
          </cell>
          <cell r="F3">
            <v>176270707.69999999</v>
          </cell>
          <cell r="G3">
            <v>27267672</v>
          </cell>
          <cell r="H3">
            <v>166630106</v>
          </cell>
          <cell r="I3">
            <v>2510457</v>
          </cell>
          <cell r="J3">
            <v>1.42</v>
          </cell>
          <cell r="K3">
            <v>66.400000000000006</v>
          </cell>
          <cell r="L3" t="str">
            <v xml:space="preserve">               </v>
          </cell>
          <cell r="M3" t="str">
            <v xml:space="preserve">               </v>
          </cell>
          <cell r="N3" t="str">
            <v xml:space="preserve">               </v>
          </cell>
          <cell r="O3">
            <v>15.5</v>
          </cell>
          <cell r="P3">
            <v>10.199999999999999</v>
          </cell>
          <cell r="Q3">
            <v>23690043</v>
          </cell>
          <cell r="R3">
            <v>2578840</v>
          </cell>
          <cell r="S3">
            <v>1.46</v>
          </cell>
        </row>
        <row r="4">
          <cell r="A4">
            <v>353</v>
          </cell>
          <cell r="B4" t="str">
            <v xml:space="preserve">          </v>
          </cell>
          <cell r="C4">
            <v>58</v>
          </cell>
          <cell r="D4" t="str">
            <v xml:space="preserve">   S0</v>
          </cell>
          <cell r="E4">
            <v>-5</v>
          </cell>
          <cell r="F4">
            <v>1752348598.2</v>
          </cell>
          <cell r="G4">
            <v>344667485.64999998</v>
          </cell>
          <cell r="H4">
            <v>1495298542</v>
          </cell>
          <cell r="I4">
            <v>30551519</v>
          </cell>
          <cell r="J4">
            <v>1.74</v>
          </cell>
          <cell r="K4">
            <v>48.9</v>
          </cell>
          <cell r="L4" t="str">
            <v xml:space="preserve">               </v>
          </cell>
          <cell r="M4" t="str">
            <v xml:space="preserve">               </v>
          </cell>
          <cell r="N4" t="str">
            <v xml:space="preserve">               </v>
          </cell>
          <cell r="O4">
            <v>19.7</v>
          </cell>
          <cell r="P4">
            <v>12.7</v>
          </cell>
          <cell r="Q4">
            <v>299445718</v>
          </cell>
          <cell r="R4">
            <v>31647416</v>
          </cell>
          <cell r="S4">
            <v>1.81</v>
          </cell>
        </row>
        <row r="5">
          <cell r="A5">
            <v>354</v>
          </cell>
          <cell r="B5" t="str">
            <v xml:space="preserve">          </v>
          </cell>
          <cell r="C5">
            <v>68</v>
          </cell>
          <cell r="D5" t="str">
            <v xml:space="preserve">   R4</v>
          </cell>
          <cell r="E5">
            <v>-10</v>
          </cell>
          <cell r="F5">
            <v>999134396.80999994</v>
          </cell>
          <cell r="G5">
            <v>245622436</v>
          </cell>
          <cell r="H5">
            <v>853425400</v>
          </cell>
          <cell r="I5">
            <v>15322481</v>
          </cell>
          <cell r="J5">
            <v>1.53</v>
          </cell>
          <cell r="K5">
            <v>55.7</v>
          </cell>
          <cell r="L5" t="str">
            <v xml:space="preserve">               </v>
          </cell>
          <cell r="M5" t="str">
            <v xml:space="preserve">               </v>
          </cell>
          <cell r="N5" t="str">
            <v xml:space="preserve">               </v>
          </cell>
          <cell r="O5">
            <v>24.6</v>
          </cell>
          <cell r="P5">
            <v>13.5</v>
          </cell>
          <cell r="Q5">
            <v>213395779</v>
          </cell>
          <cell r="R5">
            <v>16156003</v>
          </cell>
          <cell r="S5">
            <v>1.62</v>
          </cell>
        </row>
        <row r="6">
          <cell r="A6">
            <v>355</v>
          </cell>
          <cell r="B6" t="str">
            <v xml:space="preserve">          </v>
          </cell>
          <cell r="C6">
            <v>60</v>
          </cell>
          <cell r="D6" t="str">
            <v xml:space="preserve">   R2</v>
          </cell>
          <cell r="E6">
            <v>-40</v>
          </cell>
          <cell r="F6">
            <v>682627069.52999997</v>
          </cell>
          <cell r="G6">
            <v>269941053</v>
          </cell>
          <cell r="H6">
            <v>685736844</v>
          </cell>
          <cell r="I6">
            <v>14875167</v>
          </cell>
          <cell r="J6">
            <v>2.1800000000000002</v>
          </cell>
          <cell r="K6">
            <v>46.1</v>
          </cell>
          <cell r="L6" t="str">
            <v xml:space="preserve">               </v>
          </cell>
          <cell r="M6" t="str">
            <v xml:space="preserve">               </v>
          </cell>
          <cell r="N6" t="str">
            <v xml:space="preserve">               </v>
          </cell>
          <cell r="O6">
            <v>39.5</v>
          </cell>
          <cell r="P6">
            <v>17.7</v>
          </cell>
          <cell r="Q6">
            <v>234523695</v>
          </cell>
          <cell r="R6">
            <v>15959821</v>
          </cell>
          <cell r="S6">
            <v>2.34</v>
          </cell>
        </row>
        <row r="7">
          <cell r="A7">
            <v>356</v>
          </cell>
          <cell r="B7" t="str">
            <v xml:space="preserve">          </v>
          </cell>
          <cell r="C7">
            <v>63</v>
          </cell>
          <cell r="D7" t="str">
            <v xml:space="preserve">   R3</v>
          </cell>
          <cell r="E7">
            <v>-30</v>
          </cell>
          <cell r="F7">
            <v>920382840.80999994</v>
          </cell>
          <cell r="G7">
            <v>401810096</v>
          </cell>
          <cell r="H7">
            <v>794687597</v>
          </cell>
          <cell r="I7">
            <v>17290805</v>
          </cell>
          <cell r="J7">
            <v>1.88</v>
          </cell>
          <cell r="K7">
            <v>46</v>
          </cell>
          <cell r="L7" t="str">
            <v xml:space="preserve">               </v>
          </cell>
          <cell r="M7" t="str">
            <v xml:space="preserve">               </v>
          </cell>
          <cell r="N7" t="str">
            <v xml:space="preserve">               </v>
          </cell>
          <cell r="O7">
            <v>43.7</v>
          </cell>
          <cell r="P7">
            <v>20</v>
          </cell>
          <cell r="Q7">
            <v>349090986</v>
          </cell>
          <cell r="R7">
            <v>19024313</v>
          </cell>
          <cell r="S7">
            <v>2.0699999999999998</v>
          </cell>
        </row>
        <row r="8">
          <cell r="A8">
            <v>357</v>
          </cell>
          <cell r="B8" t="str">
            <v xml:space="preserve">          </v>
          </cell>
          <cell r="C8">
            <v>60</v>
          </cell>
          <cell r="D8" t="str">
            <v xml:space="preserve">   R2</v>
          </cell>
          <cell r="E8">
            <v>0</v>
          </cell>
          <cell r="F8">
            <v>3327627.05</v>
          </cell>
          <cell r="G8">
            <v>751093</v>
          </cell>
          <cell r="H8">
            <v>2576534</v>
          </cell>
          <cell r="I8">
            <v>53109</v>
          </cell>
          <cell r="J8">
            <v>1.6</v>
          </cell>
          <cell r="K8">
            <v>48.5</v>
          </cell>
          <cell r="L8" t="str">
            <v xml:space="preserve">               </v>
          </cell>
          <cell r="M8" t="str">
            <v xml:space="preserve">               </v>
          </cell>
          <cell r="N8" t="str">
            <v xml:space="preserve">               </v>
          </cell>
          <cell r="O8">
            <v>22.6</v>
          </cell>
          <cell r="P8">
            <v>13.7</v>
          </cell>
          <cell r="Q8">
            <v>652547</v>
          </cell>
          <cell r="R8">
            <v>55571</v>
          </cell>
          <cell r="S8">
            <v>1.67</v>
          </cell>
        </row>
        <row r="9">
          <cell r="A9">
            <v>358</v>
          </cell>
          <cell r="B9" t="str">
            <v xml:space="preserve">          </v>
          </cell>
          <cell r="C9">
            <v>60</v>
          </cell>
          <cell r="D9" t="str">
            <v xml:space="preserve">   R2</v>
          </cell>
          <cell r="E9">
            <v>-5</v>
          </cell>
          <cell r="F9">
            <v>7499459.6799999997</v>
          </cell>
          <cell r="G9">
            <v>1881007</v>
          </cell>
          <cell r="H9">
            <v>5993426</v>
          </cell>
          <cell r="I9">
            <v>124453</v>
          </cell>
          <cell r="J9">
            <v>1.66</v>
          </cell>
          <cell r="K9">
            <v>48.2</v>
          </cell>
          <cell r="L9" t="str">
            <v xml:space="preserve">               </v>
          </cell>
          <cell r="M9" t="str">
            <v xml:space="preserve">               </v>
          </cell>
          <cell r="N9" t="str">
            <v xml:space="preserve">               </v>
          </cell>
          <cell r="O9">
            <v>25.1</v>
          </cell>
          <cell r="P9">
            <v>14.8</v>
          </cell>
          <cell r="Q9">
            <v>1634211</v>
          </cell>
          <cell r="R9">
            <v>131503</v>
          </cell>
          <cell r="S9">
            <v>1.75</v>
          </cell>
        </row>
        <row r="10">
          <cell r="A10">
            <v>359</v>
          </cell>
          <cell r="B10" t="str">
            <v xml:space="preserve">          </v>
          </cell>
          <cell r="C10">
            <v>70</v>
          </cell>
          <cell r="D10" t="str">
            <v xml:space="preserve">   R5</v>
          </cell>
          <cell r="E10">
            <v>0</v>
          </cell>
          <cell r="F10">
            <v>11912914.77</v>
          </cell>
          <cell r="G10">
            <v>4159086</v>
          </cell>
          <cell r="H10">
            <v>7753829</v>
          </cell>
          <cell r="I10">
            <v>156986</v>
          </cell>
          <cell r="J10">
            <v>1.32</v>
          </cell>
          <cell r="K10">
            <v>49.4</v>
          </cell>
          <cell r="L10" t="str">
            <v xml:space="preserve">               </v>
          </cell>
          <cell r="M10" t="str">
            <v xml:space="preserve">               </v>
          </cell>
          <cell r="N10" t="str">
            <v xml:space="preserve">               </v>
          </cell>
          <cell r="O10">
            <v>34.9</v>
          </cell>
          <cell r="P10">
            <v>21.3</v>
          </cell>
          <cell r="Q10">
            <v>3613397</v>
          </cell>
          <cell r="R10">
            <v>170355</v>
          </cell>
          <cell r="S10">
            <v>1.43</v>
          </cell>
        </row>
      </sheetData>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Conversion"/>
    </sheetNames>
    <sheetDataSet>
      <sheetData sheetId="0" refreshError="1">
        <row r="2">
          <cell r="A2">
            <v>10001</v>
          </cell>
          <cell r="B2">
            <v>10190</v>
          </cell>
          <cell r="C2">
            <v>1200</v>
          </cell>
          <cell r="E2">
            <v>1000</v>
          </cell>
        </row>
        <row r="3">
          <cell r="A3">
            <v>10011</v>
          </cell>
          <cell r="B3">
            <v>11832</v>
          </cell>
          <cell r="C3">
            <v>1200</v>
          </cell>
          <cell r="E3">
            <v>1000</v>
          </cell>
        </row>
        <row r="4">
          <cell r="A4">
            <v>10025</v>
          </cell>
          <cell r="B4">
            <v>11655</v>
          </cell>
          <cell r="C4">
            <v>1200</v>
          </cell>
          <cell r="E4">
            <v>1000</v>
          </cell>
        </row>
        <row r="5">
          <cell r="A5">
            <v>10026</v>
          </cell>
          <cell r="B5">
            <v>11683</v>
          </cell>
          <cell r="C5">
            <v>1200</v>
          </cell>
          <cell r="E5">
            <v>1000</v>
          </cell>
        </row>
        <row r="6">
          <cell r="A6">
            <v>10100</v>
          </cell>
          <cell r="B6">
            <v>10190</v>
          </cell>
          <cell r="C6">
            <v>1200</v>
          </cell>
          <cell r="E6">
            <v>1000</v>
          </cell>
        </row>
        <row r="7">
          <cell r="A7">
            <v>10175</v>
          </cell>
          <cell r="B7">
            <v>11676</v>
          </cell>
          <cell r="C7">
            <v>1200</v>
          </cell>
          <cell r="E7">
            <v>1000</v>
          </cell>
        </row>
        <row r="8">
          <cell r="A8">
            <v>10200</v>
          </cell>
          <cell r="B8">
            <v>11676</v>
          </cell>
          <cell r="C8">
            <v>1200</v>
          </cell>
          <cell r="E8">
            <v>1000</v>
          </cell>
        </row>
        <row r="9">
          <cell r="A9">
            <v>10265</v>
          </cell>
          <cell r="B9">
            <v>11676</v>
          </cell>
          <cell r="C9">
            <v>1200</v>
          </cell>
          <cell r="E9">
            <v>1000</v>
          </cell>
        </row>
        <row r="10">
          <cell r="A10">
            <v>10210</v>
          </cell>
          <cell r="B10">
            <v>11845</v>
          </cell>
          <cell r="C10">
            <v>1200</v>
          </cell>
          <cell r="E10">
            <v>1000</v>
          </cell>
        </row>
        <row r="11">
          <cell r="A11">
            <v>10305</v>
          </cell>
          <cell r="B11">
            <v>11622</v>
          </cell>
          <cell r="C11">
            <v>1200</v>
          </cell>
          <cell r="E11">
            <v>1000</v>
          </cell>
        </row>
        <row r="12">
          <cell r="A12">
            <v>10306</v>
          </cell>
          <cell r="B12">
            <v>11638</v>
          </cell>
          <cell r="C12">
            <v>1200</v>
          </cell>
          <cell r="E12">
            <v>1000</v>
          </cell>
        </row>
        <row r="13">
          <cell r="A13">
            <v>10310</v>
          </cell>
          <cell r="B13">
            <v>11625</v>
          </cell>
          <cell r="C13">
            <v>1200</v>
          </cell>
          <cell r="E13">
            <v>1000</v>
          </cell>
        </row>
        <row r="14">
          <cell r="A14">
            <v>10346</v>
          </cell>
          <cell r="B14">
            <v>11629</v>
          </cell>
          <cell r="C14">
            <v>1200</v>
          </cell>
          <cell r="E14">
            <v>1000</v>
          </cell>
        </row>
        <row r="15">
          <cell r="A15">
            <v>10355</v>
          </cell>
          <cell r="B15">
            <v>11629</v>
          </cell>
          <cell r="C15">
            <v>1200</v>
          </cell>
          <cell r="E15">
            <v>1000</v>
          </cell>
        </row>
        <row r="16">
          <cell r="A16">
            <v>10360</v>
          </cell>
          <cell r="B16">
            <v>11629</v>
          </cell>
          <cell r="C16">
            <v>1200</v>
          </cell>
          <cell r="E16">
            <v>1000</v>
          </cell>
        </row>
        <row r="17">
          <cell r="A17">
            <v>10365</v>
          </cell>
          <cell r="B17">
            <v>11629</v>
          </cell>
          <cell r="C17">
            <v>1200</v>
          </cell>
          <cell r="E17">
            <v>1000</v>
          </cell>
        </row>
        <row r="18">
          <cell r="A18">
            <v>10370</v>
          </cell>
          <cell r="B18">
            <v>11629</v>
          </cell>
          <cell r="C18">
            <v>1200</v>
          </cell>
          <cell r="E18">
            <v>1000</v>
          </cell>
        </row>
        <row r="19">
          <cell r="A19">
            <v>10375</v>
          </cell>
          <cell r="B19">
            <v>11629</v>
          </cell>
          <cell r="C19">
            <v>1200</v>
          </cell>
          <cell r="E19">
            <v>1000</v>
          </cell>
        </row>
        <row r="20">
          <cell r="A20">
            <v>10380</v>
          </cell>
          <cell r="B20">
            <v>11629</v>
          </cell>
          <cell r="C20">
            <v>1200</v>
          </cell>
          <cell r="E20">
            <v>1000</v>
          </cell>
        </row>
        <row r="21">
          <cell r="A21">
            <v>10385</v>
          </cell>
          <cell r="B21">
            <v>11629</v>
          </cell>
          <cell r="C21">
            <v>1200</v>
          </cell>
          <cell r="E21">
            <v>1000</v>
          </cell>
        </row>
        <row r="22">
          <cell r="A22">
            <v>10390</v>
          </cell>
          <cell r="B22">
            <v>11629</v>
          </cell>
          <cell r="C22">
            <v>1200</v>
          </cell>
          <cell r="E22">
            <v>1000</v>
          </cell>
        </row>
        <row r="23">
          <cell r="A23">
            <v>10395</v>
          </cell>
          <cell r="B23">
            <v>11629</v>
          </cell>
          <cell r="C23">
            <v>1200</v>
          </cell>
          <cell r="E23">
            <v>1000</v>
          </cell>
        </row>
        <row r="24">
          <cell r="A24">
            <v>10410</v>
          </cell>
          <cell r="B24">
            <v>11678</v>
          </cell>
          <cell r="C24">
            <v>1200</v>
          </cell>
          <cell r="E24">
            <v>1000</v>
          </cell>
        </row>
        <row r="25">
          <cell r="A25">
            <v>10412</v>
          </cell>
          <cell r="B25">
            <v>11682</v>
          </cell>
          <cell r="C25">
            <v>1200</v>
          </cell>
          <cell r="E25">
            <v>1000</v>
          </cell>
        </row>
        <row r="26">
          <cell r="A26">
            <v>10420</v>
          </cell>
          <cell r="B26">
            <v>11681</v>
          </cell>
          <cell r="C26">
            <v>1200</v>
          </cell>
          <cell r="E26">
            <v>1000</v>
          </cell>
        </row>
        <row r="27">
          <cell r="A27">
            <v>10440</v>
          </cell>
          <cell r="B27">
            <v>11683</v>
          </cell>
          <cell r="C27">
            <v>1200</v>
          </cell>
          <cell r="E27">
            <v>1000</v>
          </cell>
        </row>
        <row r="28">
          <cell r="A28">
            <v>10610</v>
          </cell>
          <cell r="B28">
            <v>11636</v>
          </cell>
          <cell r="C28">
            <v>1200</v>
          </cell>
          <cell r="E28">
            <v>1000</v>
          </cell>
        </row>
        <row r="29">
          <cell r="A29">
            <v>10625</v>
          </cell>
          <cell r="B29">
            <v>11636</v>
          </cell>
          <cell r="C29">
            <v>1200</v>
          </cell>
          <cell r="E29">
            <v>1000</v>
          </cell>
        </row>
        <row r="30">
          <cell r="A30">
            <v>10656</v>
          </cell>
          <cell r="B30">
            <v>11636</v>
          </cell>
          <cell r="C30">
            <v>1200</v>
          </cell>
          <cell r="E30">
            <v>1000</v>
          </cell>
        </row>
        <row r="31">
          <cell r="A31">
            <v>10700</v>
          </cell>
          <cell r="B31">
            <v>11758</v>
          </cell>
          <cell r="C31">
            <v>1201</v>
          </cell>
          <cell r="E31">
            <v>1000</v>
          </cell>
        </row>
        <row r="32">
          <cell r="A32">
            <v>10701</v>
          </cell>
          <cell r="B32">
            <v>11759</v>
          </cell>
          <cell r="C32">
            <v>1201</v>
          </cell>
          <cell r="E32">
            <v>1000</v>
          </cell>
        </row>
        <row r="33">
          <cell r="A33">
            <v>10810</v>
          </cell>
          <cell r="B33">
            <v>11625</v>
          </cell>
          <cell r="C33">
            <v>1200</v>
          </cell>
          <cell r="E33">
            <v>1000</v>
          </cell>
        </row>
        <row r="34">
          <cell r="A34">
            <v>10901</v>
          </cell>
          <cell r="B34">
            <v>11622</v>
          </cell>
          <cell r="C34">
            <v>1200</v>
          </cell>
          <cell r="E34">
            <v>1000</v>
          </cell>
        </row>
        <row r="35">
          <cell r="A35">
            <v>10910</v>
          </cell>
          <cell r="B35">
            <v>11622</v>
          </cell>
          <cell r="C35">
            <v>1200</v>
          </cell>
          <cell r="E35">
            <v>1000</v>
          </cell>
        </row>
        <row r="36">
          <cell r="A36">
            <v>11100</v>
          </cell>
          <cell r="B36">
            <v>11845</v>
          </cell>
          <cell r="C36">
            <v>1200</v>
          </cell>
          <cell r="E36">
            <v>1000</v>
          </cell>
        </row>
        <row r="37">
          <cell r="A37">
            <v>11334</v>
          </cell>
          <cell r="B37">
            <v>11845</v>
          </cell>
          <cell r="C37">
            <v>1200</v>
          </cell>
          <cell r="E37">
            <v>1000</v>
          </cell>
        </row>
        <row r="38">
          <cell r="A38">
            <v>17500</v>
          </cell>
          <cell r="B38">
            <v>10765</v>
          </cell>
          <cell r="C38">
            <v>1192</v>
          </cell>
          <cell r="E38">
            <v>1000</v>
          </cell>
        </row>
        <row r="39">
          <cell r="A39">
            <v>20030</v>
          </cell>
          <cell r="B39">
            <v>12248</v>
          </cell>
          <cell r="C39">
            <v>1201</v>
          </cell>
          <cell r="E39">
            <v>1000</v>
          </cell>
        </row>
        <row r="40">
          <cell r="A40">
            <v>20035</v>
          </cell>
          <cell r="B40">
            <v>12289</v>
          </cell>
          <cell r="C40">
            <v>1201</v>
          </cell>
          <cell r="E40">
            <v>1000</v>
          </cell>
        </row>
        <row r="41">
          <cell r="A41">
            <v>20041</v>
          </cell>
          <cell r="B41">
            <v>10113</v>
          </cell>
          <cell r="C41">
            <v>1033</v>
          </cell>
          <cell r="E41">
            <v>1000</v>
          </cell>
        </row>
        <row r="42">
          <cell r="A42">
            <v>20043</v>
          </cell>
          <cell r="B42">
            <v>11600</v>
          </cell>
          <cell r="C42">
            <v>1040</v>
          </cell>
          <cell r="E42">
            <v>1000</v>
          </cell>
        </row>
        <row r="43">
          <cell r="A43">
            <v>20044</v>
          </cell>
          <cell r="B43">
            <v>12249</v>
          </cell>
          <cell r="C43">
            <v>1201</v>
          </cell>
          <cell r="E43">
            <v>1000</v>
          </cell>
        </row>
        <row r="44">
          <cell r="A44">
            <v>20047</v>
          </cell>
          <cell r="B44">
            <v>10113</v>
          </cell>
          <cell r="C44">
            <v>1033</v>
          </cell>
          <cell r="E44">
            <v>1000</v>
          </cell>
        </row>
        <row r="45">
          <cell r="A45">
            <v>20049</v>
          </cell>
          <cell r="B45">
            <v>11887</v>
          </cell>
          <cell r="C45">
            <v>1200</v>
          </cell>
          <cell r="E45">
            <v>1000</v>
          </cell>
        </row>
        <row r="46">
          <cell r="A46">
            <v>20050</v>
          </cell>
          <cell r="B46">
            <v>11600</v>
          </cell>
          <cell r="C46">
            <v>1040</v>
          </cell>
          <cell r="E46">
            <v>1000</v>
          </cell>
        </row>
        <row r="47">
          <cell r="A47">
            <v>20055</v>
          </cell>
          <cell r="B47">
            <v>10764</v>
          </cell>
          <cell r="C47">
            <v>1192</v>
          </cell>
          <cell r="E47">
            <v>1000</v>
          </cell>
        </row>
        <row r="48">
          <cell r="A48">
            <v>20071</v>
          </cell>
          <cell r="B48">
            <v>11627</v>
          </cell>
          <cell r="C48">
            <v>1200</v>
          </cell>
          <cell r="E48">
            <v>1000</v>
          </cell>
        </row>
        <row r="49">
          <cell r="A49">
            <v>20072</v>
          </cell>
          <cell r="B49">
            <v>11634</v>
          </cell>
          <cell r="C49">
            <v>1200</v>
          </cell>
          <cell r="E49">
            <v>1000</v>
          </cell>
        </row>
        <row r="50">
          <cell r="A50">
            <v>20073</v>
          </cell>
          <cell r="B50">
            <v>11627</v>
          </cell>
          <cell r="C50">
            <v>1200</v>
          </cell>
          <cell r="E50">
            <v>1000</v>
          </cell>
        </row>
        <row r="51">
          <cell r="A51">
            <v>20100</v>
          </cell>
          <cell r="B51">
            <v>11636</v>
          </cell>
          <cell r="C51">
            <v>1200</v>
          </cell>
          <cell r="E51">
            <v>1000</v>
          </cell>
        </row>
        <row r="52">
          <cell r="A52">
            <v>20150</v>
          </cell>
          <cell r="B52">
            <v>11636</v>
          </cell>
          <cell r="C52">
            <v>1200</v>
          </cell>
          <cell r="E52">
            <v>1000</v>
          </cell>
        </row>
        <row r="53">
          <cell r="A53">
            <v>20203</v>
          </cell>
          <cell r="B53">
            <v>11676</v>
          </cell>
          <cell r="C53">
            <v>1200</v>
          </cell>
          <cell r="E53">
            <v>1000</v>
          </cell>
        </row>
        <row r="54">
          <cell r="A54">
            <v>20205</v>
          </cell>
          <cell r="B54">
            <v>11676</v>
          </cell>
          <cell r="C54">
            <v>1200</v>
          </cell>
          <cell r="E54">
            <v>1000</v>
          </cell>
        </row>
        <row r="55">
          <cell r="A55">
            <v>20209</v>
          </cell>
          <cell r="B55">
            <v>11676</v>
          </cell>
          <cell r="C55">
            <v>1200</v>
          </cell>
          <cell r="E55">
            <v>1000</v>
          </cell>
        </row>
        <row r="56">
          <cell r="A56">
            <v>20211</v>
          </cell>
          <cell r="B56">
            <v>11676</v>
          </cell>
          <cell r="C56">
            <v>1200</v>
          </cell>
          <cell r="E56">
            <v>1000</v>
          </cell>
        </row>
        <row r="57">
          <cell r="A57">
            <v>20232</v>
          </cell>
          <cell r="B57">
            <v>11676</v>
          </cell>
          <cell r="C57">
            <v>1200</v>
          </cell>
          <cell r="E57">
            <v>1000</v>
          </cell>
        </row>
        <row r="58">
          <cell r="A58">
            <v>20301</v>
          </cell>
          <cell r="B58">
            <v>12249</v>
          </cell>
          <cell r="C58">
            <v>1201</v>
          </cell>
          <cell r="E58">
            <v>1000</v>
          </cell>
        </row>
        <row r="59">
          <cell r="A59">
            <v>20310</v>
          </cell>
          <cell r="B59">
            <v>12293</v>
          </cell>
          <cell r="C59">
            <v>1201</v>
          </cell>
          <cell r="E59">
            <v>1000</v>
          </cell>
        </row>
        <row r="60">
          <cell r="A60">
            <v>20315</v>
          </cell>
          <cell r="B60">
            <v>12249</v>
          </cell>
          <cell r="C60">
            <v>1201</v>
          </cell>
          <cell r="E60">
            <v>1000</v>
          </cell>
        </row>
        <row r="61">
          <cell r="A61">
            <v>21010</v>
          </cell>
          <cell r="B61">
            <v>12249</v>
          </cell>
          <cell r="C61">
            <v>1201</v>
          </cell>
          <cell r="E61">
            <v>1000</v>
          </cell>
        </row>
        <row r="62">
          <cell r="A62">
            <v>21101</v>
          </cell>
          <cell r="B62">
            <v>11127</v>
          </cell>
          <cell r="C62">
            <v>1167</v>
          </cell>
          <cell r="E62">
            <v>1000</v>
          </cell>
        </row>
        <row r="63">
          <cell r="A63">
            <v>21102</v>
          </cell>
          <cell r="B63">
            <v>11127</v>
          </cell>
          <cell r="C63">
            <v>1167</v>
          </cell>
          <cell r="E63">
            <v>1000</v>
          </cell>
        </row>
        <row r="64">
          <cell r="A64">
            <v>21103</v>
          </cell>
          <cell r="B64">
            <v>11127</v>
          </cell>
          <cell r="C64">
            <v>1167</v>
          </cell>
          <cell r="E64">
            <v>1000</v>
          </cell>
        </row>
        <row r="65">
          <cell r="A65">
            <v>21104</v>
          </cell>
          <cell r="B65">
            <v>11127</v>
          </cell>
          <cell r="C65">
            <v>1167</v>
          </cell>
          <cell r="E65">
            <v>1000</v>
          </cell>
        </row>
        <row r="66">
          <cell r="A66">
            <v>21105</v>
          </cell>
          <cell r="B66">
            <v>11127</v>
          </cell>
          <cell r="C66">
            <v>1167</v>
          </cell>
          <cell r="E66">
            <v>1000</v>
          </cell>
        </row>
        <row r="67">
          <cell r="A67">
            <v>21106</v>
          </cell>
          <cell r="B67">
            <v>11127</v>
          </cell>
          <cell r="C67">
            <v>1167</v>
          </cell>
          <cell r="E67">
            <v>1000</v>
          </cell>
        </row>
        <row r="68">
          <cell r="A68">
            <v>21107</v>
          </cell>
          <cell r="B68">
            <v>11127</v>
          </cell>
          <cell r="C68">
            <v>1167</v>
          </cell>
          <cell r="E68">
            <v>1000</v>
          </cell>
        </row>
        <row r="69">
          <cell r="A69">
            <v>21201</v>
          </cell>
          <cell r="B69">
            <v>11127</v>
          </cell>
          <cell r="C69">
            <v>1167</v>
          </cell>
          <cell r="E69">
            <v>1000</v>
          </cell>
        </row>
        <row r="70">
          <cell r="A70">
            <v>21202</v>
          </cell>
          <cell r="B70">
            <v>11127</v>
          </cell>
          <cell r="C70">
            <v>1167</v>
          </cell>
          <cell r="E70">
            <v>1000</v>
          </cell>
        </row>
        <row r="71">
          <cell r="A71">
            <v>21203</v>
          </cell>
          <cell r="B71">
            <v>11127</v>
          </cell>
          <cell r="C71">
            <v>1167</v>
          </cell>
          <cell r="E71">
            <v>1000</v>
          </cell>
        </row>
        <row r="72">
          <cell r="A72">
            <v>21204</v>
          </cell>
          <cell r="B72">
            <v>11127</v>
          </cell>
          <cell r="C72">
            <v>1167</v>
          </cell>
          <cell r="E72">
            <v>1000</v>
          </cell>
        </row>
        <row r="73">
          <cell r="A73">
            <v>21205</v>
          </cell>
          <cell r="B73">
            <v>11127</v>
          </cell>
          <cell r="C73">
            <v>1167</v>
          </cell>
          <cell r="E73">
            <v>1000</v>
          </cell>
        </row>
        <row r="74">
          <cell r="A74">
            <v>21206</v>
          </cell>
          <cell r="B74">
            <v>11127</v>
          </cell>
          <cell r="C74">
            <v>1167</v>
          </cell>
          <cell r="E74">
            <v>1000</v>
          </cell>
        </row>
        <row r="75">
          <cell r="A75">
            <v>21207</v>
          </cell>
          <cell r="B75">
            <v>11127</v>
          </cell>
          <cell r="C75">
            <v>1167</v>
          </cell>
          <cell r="E75">
            <v>1000</v>
          </cell>
        </row>
        <row r="76">
          <cell r="A76">
            <v>21301</v>
          </cell>
          <cell r="B76">
            <v>11127</v>
          </cell>
          <cell r="C76">
            <v>1167</v>
          </cell>
          <cell r="E76">
            <v>1000</v>
          </cell>
        </row>
        <row r="77">
          <cell r="A77">
            <v>21302</v>
          </cell>
          <cell r="B77">
            <v>11127</v>
          </cell>
          <cell r="C77">
            <v>1167</v>
          </cell>
          <cell r="E77">
            <v>1000</v>
          </cell>
        </row>
        <row r="78">
          <cell r="A78">
            <v>21303</v>
          </cell>
          <cell r="B78">
            <v>11127</v>
          </cell>
          <cell r="C78">
            <v>1167</v>
          </cell>
          <cell r="E78">
            <v>1000</v>
          </cell>
        </row>
        <row r="79">
          <cell r="A79">
            <v>21401</v>
          </cell>
          <cell r="B79">
            <v>11127</v>
          </cell>
          <cell r="C79">
            <v>1167</v>
          </cell>
          <cell r="E79">
            <v>1000</v>
          </cell>
        </row>
        <row r="80">
          <cell r="A80">
            <v>21501</v>
          </cell>
          <cell r="B80">
            <v>11127</v>
          </cell>
          <cell r="C80">
            <v>1167</v>
          </cell>
          <cell r="E80">
            <v>1000</v>
          </cell>
        </row>
        <row r="81">
          <cell r="A81">
            <v>21601</v>
          </cell>
          <cell r="B81">
            <v>11127</v>
          </cell>
          <cell r="C81">
            <v>1167</v>
          </cell>
          <cell r="E81">
            <v>1000</v>
          </cell>
        </row>
        <row r="82">
          <cell r="A82">
            <v>21602</v>
          </cell>
          <cell r="B82">
            <v>11127</v>
          </cell>
          <cell r="C82">
            <v>1167</v>
          </cell>
          <cell r="E82">
            <v>1000</v>
          </cell>
        </row>
        <row r="83">
          <cell r="A83">
            <v>21603</v>
          </cell>
          <cell r="B83">
            <v>11127</v>
          </cell>
          <cell r="C83">
            <v>1167</v>
          </cell>
          <cell r="E83">
            <v>1000</v>
          </cell>
        </row>
        <row r="84">
          <cell r="A84">
            <v>21701</v>
          </cell>
          <cell r="B84">
            <v>11127</v>
          </cell>
          <cell r="C84">
            <v>1167</v>
          </cell>
          <cell r="E84">
            <v>1000</v>
          </cell>
        </row>
        <row r="85">
          <cell r="A85">
            <v>21702</v>
          </cell>
          <cell r="B85">
            <v>11127</v>
          </cell>
          <cell r="C85">
            <v>1167</v>
          </cell>
          <cell r="E85">
            <v>1000</v>
          </cell>
        </row>
        <row r="86">
          <cell r="A86">
            <v>21703</v>
          </cell>
          <cell r="B86">
            <v>11127</v>
          </cell>
          <cell r="C86">
            <v>1167</v>
          </cell>
          <cell r="E86">
            <v>1000</v>
          </cell>
        </row>
        <row r="87">
          <cell r="A87">
            <v>21704</v>
          </cell>
          <cell r="B87">
            <v>11127</v>
          </cell>
          <cell r="C87">
            <v>1167</v>
          </cell>
          <cell r="E87">
            <v>1000</v>
          </cell>
        </row>
        <row r="88">
          <cell r="A88">
            <v>21705</v>
          </cell>
          <cell r="B88">
            <v>11127</v>
          </cell>
          <cell r="C88">
            <v>1167</v>
          </cell>
          <cell r="E88">
            <v>1000</v>
          </cell>
        </row>
        <row r="89">
          <cell r="A89">
            <v>21801</v>
          </cell>
          <cell r="B89">
            <v>11127</v>
          </cell>
          <cell r="C89">
            <v>1167</v>
          </cell>
          <cell r="E89">
            <v>1000</v>
          </cell>
        </row>
        <row r="90">
          <cell r="A90">
            <v>21802</v>
          </cell>
          <cell r="B90">
            <v>11127</v>
          </cell>
          <cell r="C90">
            <v>1167</v>
          </cell>
          <cell r="E90">
            <v>1000</v>
          </cell>
        </row>
        <row r="91">
          <cell r="A91">
            <v>22052</v>
          </cell>
          <cell r="B91">
            <v>10817</v>
          </cell>
          <cell r="C91">
            <v>1167</v>
          </cell>
          <cell r="E91">
            <v>1000</v>
          </cell>
        </row>
        <row r="92">
          <cell r="A92">
            <v>22056</v>
          </cell>
          <cell r="B92">
            <v>10814</v>
          </cell>
          <cell r="C92">
            <v>1167</v>
          </cell>
          <cell r="E92">
            <v>1000</v>
          </cell>
        </row>
        <row r="93">
          <cell r="A93">
            <v>22058</v>
          </cell>
          <cell r="B93">
            <v>11126</v>
          </cell>
          <cell r="C93">
            <v>1167</v>
          </cell>
          <cell r="E93">
            <v>1000</v>
          </cell>
        </row>
        <row r="94">
          <cell r="A94">
            <v>22059</v>
          </cell>
          <cell r="B94">
            <v>11126</v>
          </cell>
          <cell r="C94">
            <v>1167</v>
          </cell>
          <cell r="E94">
            <v>1000</v>
          </cell>
        </row>
        <row r="95">
          <cell r="A95">
            <v>22114</v>
          </cell>
          <cell r="B95">
            <v>11871</v>
          </cell>
          <cell r="C95">
            <v>1030</v>
          </cell>
          <cell r="E95">
            <v>1000</v>
          </cell>
        </row>
        <row r="96">
          <cell r="A96">
            <v>22205</v>
          </cell>
          <cell r="B96">
            <v>11648</v>
          </cell>
          <cell r="C96">
            <v>1206</v>
          </cell>
          <cell r="E96">
            <v>1000</v>
          </cell>
        </row>
        <row r="97">
          <cell r="A97">
            <v>22215</v>
          </cell>
          <cell r="B97">
            <v>11651</v>
          </cell>
          <cell r="C97">
            <v>1200</v>
          </cell>
          <cell r="E97">
            <v>1000</v>
          </cell>
        </row>
        <row r="98">
          <cell r="A98">
            <v>22315</v>
          </cell>
          <cell r="B98">
            <v>11652</v>
          </cell>
          <cell r="C98">
            <v>1200</v>
          </cell>
          <cell r="E98">
            <v>1000</v>
          </cell>
        </row>
        <row r="99">
          <cell r="A99">
            <v>22335</v>
          </cell>
          <cell r="B99">
            <v>11650</v>
          </cell>
          <cell r="C99">
            <v>1200</v>
          </cell>
          <cell r="E99">
            <v>1000</v>
          </cell>
        </row>
        <row r="100">
          <cell r="A100">
            <v>22355</v>
          </cell>
          <cell r="B100">
            <v>11648</v>
          </cell>
          <cell r="C100">
            <v>1200</v>
          </cell>
          <cell r="E100">
            <v>1000</v>
          </cell>
        </row>
        <row r="101">
          <cell r="A101">
            <v>22415</v>
          </cell>
          <cell r="B101">
            <v>11655</v>
          </cell>
          <cell r="C101">
            <v>1200</v>
          </cell>
          <cell r="E101">
            <v>1000</v>
          </cell>
        </row>
        <row r="102">
          <cell r="A102">
            <v>22425</v>
          </cell>
          <cell r="B102">
            <v>11653</v>
          </cell>
          <cell r="C102">
            <v>1200</v>
          </cell>
          <cell r="E102">
            <v>1000</v>
          </cell>
        </row>
        <row r="103">
          <cell r="A103">
            <v>22435</v>
          </cell>
          <cell r="B103">
            <v>11648</v>
          </cell>
          <cell r="C103">
            <v>1200</v>
          </cell>
          <cell r="E103">
            <v>1000</v>
          </cell>
        </row>
        <row r="104">
          <cell r="A104">
            <v>22460</v>
          </cell>
          <cell r="B104">
            <v>11654</v>
          </cell>
          <cell r="C104">
            <v>1200</v>
          </cell>
          <cell r="E104">
            <v>1000</v>
          </cell>
        </row>
        <row r="105">
          <cell r="A105">
            <v>22510</v>
          </cell>
          <cell r="B105">
            <v>11648</v>
          </cell>
          <cell r="C105">
            <v>1200</v>
          </cell>
          <cell r="E105">
            <v>1000</v>
          </cell>
        </row>
        <row r="106">
          <cell r="A106">
            <v>22540</v>
          </cell>
          <cell r="B106">
            <v>11682</v>
          </cell>
          <cell r="C106">
            <v>1200</v>
          </cell>
          <cell r="E106">
            <v>1000</v>
          </cell>
        </row>
        <row r="107">
          <cell r="A107">
            <v>22725</v>
          </cell>
          <cell r="B107">
            <v>11655</v>
          </cell>
          <cell r="C107">
            <v>1200</v>
          </cell>
          <cell r="E107">
            <v>1000</v>
          </cell>
        </row>
        <row r="108">
          <cell r="A108">
            <v>22760</v>
          </cell>
          <cell r="B108">
            <v>11898</v>
          </cell>
          <cell r="C108">
            <v>1200</v>
          </cell>
          <cell r="E108">
            <v>1000</v>
          </cell>
        </row>
        <row r="109">
          <cell r="A109">
            <v>22761</v>
          </cell>
          <cell r="B109">
            <v>11898</v>
          </cell>
          <cell r="C109">
            <v>1200</v>
          </cell>
          <cell r="E109">
            <v>1000</v>
          </cell>
        </row>
        <row r="110">
          <cell r="A110">
            <v>22762</v>
          </cell>
          <cell r="B110">
            <v>11898</v>
          </cell>
          <cell r="C110">
            <v>1200</v>
          </cell>
          <cell r="E110">
            <v>1000</v>
          </cell>
        </row>
        <row r="111">
          <cell r="A111">
            <v>22801</v>
          </cell>
          <cell r="B111">
            <v>11679</v>
          </cell>
          <cell r="C111">
            <v>1200</v>
          </cell>
          <cell r="E111">
            <v>1000</v>
          </cell>
        </row>
        <row r="112">
          <cell r="A112">
            <v>22803</v>
          </cell>
          <cell r="B112">
            <v>11679</v>
          </cell>
          <cell r="C112">
            <v>1200</v>
          </cell>
          <cell r="E112">
            <v>1000</v>
          </cell>
        </row>
        <row r="113">
          <cell r="A113">
            <v>22810</v>
          </cell>
          <cell r="B113">
            <v>11679</v>
          </cell>
          <cell r="C113">
            <v>1200</v>
          </cell>
          <cell r="E113">
            <v>1000</v>
          </cell>
        </row>
        <row r="114">
          <cell r="A114">
            <v>22811</v>
          </cell>
          <cell r="B114">
            <v>11680</v>
          </cell>
          <cell r="C114">
            <v>1200</v>
          </cell>
          <cell r="E114">
            <v>1000</v>
          </cell>
        </row>
        <row r="115">
          <cell r="A115">
            <v>22812</v>
          </cell>
          <cell r="B115">
            <v>11680</v>
          </cell>
          <cell r="C115">
            <v>1200</v>
          </cell>
          <cell r="E115">
            <v>1000</v>
          </cell>
        </row>
        <row r="116">
          <cell r="A116">
            <v>22815</v>
          </cell>
          <cell r="B116">
            <v>11679</v>
          </cell>
          <cell r="C116">
            <v>1200</v>
          </cell>
          <cell r="E116">
            <v>1000</v>
          </cell>
        </row>
        <row r="117">
          <cell r="A117">
            <v>22820</v>
          </cell>
          <cell r="B117">
            <v>11679</v>
          </cell>
          <cell r="C117">
            <v>1200</v>
          </cell>
          <cell r="E117">
            <v>1000</v>
          </cell>
        </row>
        <row r="118">
          <cell r="A118">
            <v>22830</v>
          </cell>
          <cell r="B118">
            <v>11679</v>
          </cell>
          <cell r="C118">
            <v>1200</v>
          </cell>
          <cell r="E118">
            <v>1000</v>
          </cell>
        </row>
        <row r="119">
          <cell r="A119">
            <v>22850</v>
          </cell>
          <cell r="B119">
            <v>11679</v>
          </cell>
          <cell r="C119">
            <v>1200</v>
          </cell>
          <cell r="E119">
            <v>1000</v>
          </cell>
        </row>
        <row r="120">
          <cell r="A120">
            <v>22860</v>
          </cell>
          <cell r="B120">
            <v>11679</v>
          </cell>
          <cell r="C120">
            <v>1200</v>
          </cell>
          <cell r="E120">
            <v>1000</v>
          </cell>
        </row>
        <row r="121">
          <cell r="A121">
            <v>22870</v>
          </cell>
          <cell r="B121">
            <v>11679</v>
          </cell>
          <cell r="C121">
            <v>1200</v>
          </cell>
          <cell r="E121">
            <v>1000</v>
          </cell>
        </row>
        <row r="122">
          <cell r="A122">
            <v>22880</v>
          </cell>
          <cell r="B122">
            <v>11679</v>
          </cell>
          <cell r="C122">
            <v>1200</v>
          </cell>
          <cell r="E122">
            <v>1000</v>
          </cell>
        </row>
        <row r="123">
          <cell r="A123">
            <v>22885</v>
          </cell>
          <cell r="B123">
            <v>11679</v>
          </cell>
          <cell r="C123">
            <v>1200</v>
          </cell>
          <cell r="E123">
            <v>1000</v>
          </cell>
        </row>
        <row r="124">
          <cell r="A124">
            <v>22890</v>
          </cell>
          <cell r="B124">
            <v>11679</v>
          </cell>
          <cell r="C124">
            <v>1200</v>
          </cell>
          <cell r="E124">
            <v>1000</v>
          </cell>
        </row>
        <row r="125">
          <cell r="A125">
            <v>22896</v>
          </cell>
          <cell r="B125">
            <v>11679</v>
          </cell>
          <cell r="C125">
            <v>1200</v>
          </cell>
          <cell r="E125">
            <v>1000</v>
          </cell>
        </row>
        <row r="126">
          <cell r="A126">
            <v>22905</v>
          </cell>
          <cell r="B126">
            <v>11656</v>
          </cell>
          <cell r="C126">
            <v>1200</v>
          </cell>
          <cell r="E126">
            <v>1000</v>
          </cell>
        </row>
        <row r="127">
          <cell r="A127">
            <v>23120</v>
          </cell>
          <cell r="B127">
            <v>11633</v>
          </cell>
          <cell r="C127">
            <v>1200</v>
          </cell>
          <cell r="E127">
            <v>1000</v>
          </cell>
        </row>
        <row r="128">
          <cell r="A128">
            <v>23126</v>
          </cell>
          <cell r="B128">
            <v>11883</v>
          </cell>
          <cell r="C128">
            <v>1167</v>
          </cell>
          <cell r="E128">
            <v>1000</v>
          </cell>
        </row>
        <row r="129">
          <cell r="A129">
            <v>23128</v>
          </cell>
          <cell r="B129">
            <v>11680</v>
          </cell>
          <cell r="C129">
            <v>1200</v>
          </cell>
          <cell r="E129">
            <v>1000</v>
          </cell>
        </row>
        <row r="130">
          <cell r="A130">
            <v>23129</v>
          </cell>
          <cell r="B130">
            <v>11680</v>
          </cell>
          <cell r="C130">
            <v>1200</v>
          </cell>
          <cell r="E130">
            <v>1000</v>
          </cell>
        </row>
        <row r="131">
          <cell r="A131">
            <v>23201</v>
          </cell>
          <cell r="B131">
            <v>12289</v>
          </cell>
          <cell r="C131">
            <v>1201</v>
          </cell>
          <cell r="E131">
            <v>1000</v>
          </cell>
        </row>
        <row r="132">
          <cell r="A132">
            <v>23220</v>
          </cell>
          <cell r="B132">
            <v>11647</v>
          </cell>
          <cell r="C132">
            <v>1200</v>
          </cell>
          <cell r="E132">
            <v>1000</v>
          </cell>
        </row>
        <row r="133">
          <cell r="A133">
            <v>23225</v>
          </cell>
          <cell r="B133">
            <v>11647</v>
          </cell>
          <cell r="C133">
            <v>1200</v>
          </cell>
          <cell r="E133">
            <v>1000</v>
          </cell>
        </row>
        <row r="134">
          <cell r="A134">
            <v>23240</v>
          </cell>
          <cell r="B134">
            <v>12293</v>
          </cell>
          <cell r="C134">
            <v>1201</v>
          </cell>
          <cell r="E134">
            <v>1000</v>
          </cell>
        </row>
        <row r="135">
          <cell r="A135">
            <v>23241</v>
          </cell>
          <cell r="B135">
            <v>12291</v>
          </cell>
          <cell r="C135">
            <v>1201</v>
          </cell>
          <cell r="E135">
            <v>1000</v>
          </cell>
        </row>
        <row r="136">
          <cell r="A136">
            <v>23300</v>
          </cell>
          <cell r="B136">
            <v>12290</v>
          </cell>
          <cell r="C136">
            <v>1201</v>
          </cell>
          <cell r="E136">
            <v>1000</v>
          </cell>
        </row>
        <row r="137">
          <cell r="A137">
            <v>23315</v>
          </cell>
          <cell r="B137">
            <v>11887</v>
          </cell>
          <cell r="C137">
            <v>1200</v>
          </cell>
          <cell r="E137">
            <v>1000</v>
          </cell>
        </row>
        <row r="138">
          <cell r="A138">
            <v>23316</v>
          </cell>
          <cell r="B138">
            <v>11829</v>
          </cell>
          <cell r="C138">
            <v>1200</v>
          </cell>
          <cell r="E138">
            <v>1000</v>
          </cell>
        </row>
        <row r="139">
          <cell r="A139">
            <v>23320</v>
          </cell>
          <cell r="B139">
            <v>11909</v>
          </cell>
          <cell r="C139">
            <v>1167</v>
          </cell>
          <cell r="E139">
            <v>1000</v>
          </cell>
        </row>
        <row r="140">
          <cell r="A140">
            <v>23330</v>
          </cell>
          <cell r="B140">
            <v>12293</v>
          </cell>
          <cell r="C140">
            <v>1201</v>
          </cell>
          <cell r="E140">
            <v>1000</v>
          </cell>
        </row>
        <row r="141">
          <cell r="A141">
            <v>23405</v>
          </cell>
          <cell r="B141">
            <v>11640</v>
          </cell>
          <cell r="C141">
            <v>1200</v>
          </cell>
          <cell r="E141">
            <v>1000</v>
          </cell>
        </row>
        <row r="142">
          <cell r="A142">
            <v>23420</v>
          </cell>
          <cell r="B142">
            <v>11640</v>
          </cell>
          <cell r="C142">
            <v>1200</v>
          </cell>
          <cell r="E142">
            <v>1000</v>
          </cell>
        </row>
        <row r="143">
          <cell r="A143">
            <v>23430</v>
          </cell>
          <cell r="B143">
            <v>11640</v>
          </cell>
          <cell r="C143">
            <v>1200</v>
          </cell>
          <cell r="E143">
            <v>1000</v>
          </cell>
        </row>
        <row r="144">
          <cell r="A144">
            <v>23440</v>
          </cell>
          <cell r="B144">
            <v>11640</v>
          </cell>
          <cell r="C144">
            <v>1200</v>
          </cell>
          <cell r="E144">
            <v>1000</v>
          </cell>
        </row>
        <row r="145">
          <cell r="A145">
            <v>23450</v>
          </cell>
          <cell r="B145">
            <v>11640</v>
          </cell>
          <cell r="C145">
            <v>1200</v>
          </cell>
          <cell r="E145">
            <v>1000</v>
          </cell>
        </row>
        <row r="146">
          <cell r="A146">
            <v>23550</v>
          </cell>
          <cell r="B146">
            <v>11530</v>
          </cell>
          <cell r="C146">
            <v>1200</v>
          </cell>
          <cell r="E146">
            <v>1000</v>
          </cell>
        </row>
        <row r="147">
          <cell r="A147">
            <v>23551</v>
          </cell>
          <cell r="B147">
            <v>12290</v>
          </cell>
          <cell r="C147">
            <v>1201</v>
          </cell>
          <cell r="E147">
            <v>1000</v>
          </cell>
        </row>
        <row r="148">
          <cell r="A148">
            <v>23555</v>
          </cell>
          <cell r="B148">
            <v>12290</v>
          </cell>
          <cell r="C148">
            <v>1201</v>
          </cell>
          <cell r="E148">
            <v>1000</v>
          </cell>
        </row>
        <row r="149">
          <cell r="A149">
            <v>23560</v>
          </cell>
          <cell r="B149">
            <v>12202</v>
          </cell>
          <cell r="C149">
            <v>1201</v>
          </cell>
          <cell r="E149">
            <v>1000</v>
          </cell>
        </row>
        <row r="150">
          <cell r="A150">
            <v>23561</v>
          </cell>
          <cell r="B150">
            <v>11838</v>
          </cell>
          <cell r="C150">
            <v>1200</v>
          </cell>
          <cell r="E150">
            <v>1000</v>
          </cell>
        </row>
        <row r="151">
          <cell r="A151">
            <v>23635</v>
          </cell>
          <cell r="B151">
            <v>11647</v>
          </cell>
          <cell r="C151">
            <v>1200</v>
          </cell>
          <cell r="E151">
            <v>1000</v>
          </cell>
        </row>
        <row r="152">
          <cell r="A152">
            <v>23700</v>
          </cell>
          <cell r="B152">
            <v>11647</v>
          </cell>
          <cell r="C152">
            <v>1200</v>
          </cell>
          <cell r="E152">
            <v>1000</v>
          </cell>
        </row>
        <row r="153">
          <cell r="A153">
            <v>23710</v>
          </cell>
          <cell r="B153">
            <v>11647</v>
          </cell>
          <cell r="C153">
            <v>1200</v>
          </cell>
          <cell r="E153">
            <v>1000</v>
          </cell>
        </row>
        <row r="154">
          <cell r="A154">
            <v>23720</v>
          </cell>
          <cell r="B154">
            <v>11647</v>
          </cell>
          <cell r="C154">
            <v>1200</v>
          </cell>
          <cell r="E154">
            <v>1000</v>
          </cell>
        </row>
        <row r="155">
          <cell r="A155">
            <v>24001</v>
          </cell>
          <cell r="B155">
            <v>10193</v>
          </cell>
          <cell r="C155">
            <v>1028</v>
          </cell>
          <cell r="E155">
            <v>1000</v>
          </cell>
        </row>
        <row r="156">
          <cell r="A156">
            <v>24002</v>
          </cell>
          <cell r="B156">
            <v>10193</v>
          </cell>
          <cell r="C156">
            <v>1028</v>
          </cell>
          <cell r="E156">
            <v>1000</v>
          </cell>
        </row>
        <row r="157">
          <cell r="A157">
            <v>25001</v>
          </cell>
          <cell r="B157">
            <v>11645</v>
          </cell>
          <cell r="C157">
            <v>1200</v>
          </cell>
          <cell r="E157">
            <v>1000</v>
          </cell>
        </row>
        <row r="158">
          <cell r="A158">
            <v>25002</v>
          </cell>
          <cell r="B158">
            <v>11886</v>
          </cell>
          <cell r="C158">
            <v>1200</v>
          </cell>
          <cell r="E158">
            <v>1000</v>
          </cell>
        </row>
        <row r="159">
          <cell r="A159">
            <v>25005</v>
          </cell>
          <cell r="B159">
            <v>11640</v>
          </cell>
          <cell r="C159">
            <v>1200</v>
          </cell>
          <cell r="E159">
            <v>1000</v>
          </cell>
        </row>
        <row r="160">
          <cell r="A160">
            <v>25012</v>
          </cell>
          <cell r="B160">
            <v>12304</v>
          </cell>
          <cell r="C160">
            <v>1200</v>
          </cell>
          <cell r="E160">
            <v>1000</v>
          </cell>
        </row>
        <row r="161">
          <cell r="A161">
            <v>25014</v>
          </cell>
          <cell r="B161">
            <v>12304</v>
          </cell>
          <cell r="C161">
            <v>1200</v>
          </cell>
          <cell r="E161">
            <v>1000</v>
          </cell>
        </row>
        <row r="162">
          <cell r="A162">
            <v>25022</v>
          </cell>
          <cell r="B162">
            <v>12303</v>
          </cell>
          <cell r="C162">
            <v>1200</v>
          </cell>
          <cell r="E162">
            <v>1000</v>
          </cell>
        </row>
        <row r="163">
          <cell r="A163">
            <v>25024</v>
          </cell>
          <cell r="B163">
            <v>11657</v>
          </cell>
          <cell r="C163">
            <v>1200</v>
          </cell>
          <cell r="E163">
            <v>1000</v>
          </cell>
        </row>
        <row r="164">
          <cell r="A164">
            <v>25026</v>
          </cell>
          <cell r="B164">
            <v>11657</v>
          </cell>
          <cell r="C164">
            <v>1200</v>
          </cell>
          <cell r="E164">
            <v>1000</v>
          </cell>
        </row>
        <row r="165">
          <cell r="A165">
            <v>25027</v>
          </cell>
          <cell r="B165">
            <v>11657</v>
          </cell>
          <cell r="C165">
            <v>1200</v>
          </cell>
          <cell r="E165">
            <v>1000</v>
          </cell>
        </row>
        <row r="166">
          <cell r="A166">
            <v>25028</v>
          </cell>
          <cell r="B166">
            <v>12303</v>
          </cell>
          <cell r="C166">
            <v>1200</v>
          </cell>
          <cell r="E166">
            <v>1000</v>
          </cell>
        </row>
        <row r="167">
          <cell r="A167">
            <v>25030</v>
          </cell>
          <cell r="B167">
            <v>11643</v>
          </cell>
          <cell r="C167">
            <v>1200</v>
          </cell>
          <cell r="E167">
            <v>1000</v>
          </cell>
        </row>
        <row r="168">
          <cell r="A168">
            <v>25050</v>
          </cell>
          <cell r="B168">
            <v>11641</v>
          </cell>
          <cell r="C168">
            <v>1200</v>
          </cell>
          <cell r="E168">
            <v>1000</v>
          </cell>
        </row>
        <row r="169">
          <cell r="A169">
            <v>25060</v>
          </cell>
          <cell r="B169">
            <v>11641</v>
          </cell>
          <cell r="C169">
            <v>1200</v>
          </cell>
          <cell r="E169">
            <v>1000</v>
          </cell>
        </row>
        <row r="170">
          <cell r="A170">
            <v>25070</v>
          </cell>
          <cell r="B170">
            <v>11643</v>
          </cell>
          <cell r="C170">
            <v>1200</v>
          </cell>
          <cell r="E170">
            <v>1000</v>
          </cell>
        </row>
        <row r="171">
          <cell r="A171">
            <v>25080</v>
          </cell>
          <cell r="B171">
            <v>11643</v>
          </cell>
          <cell r="C171">
            <v>1200</v>
          </cell>
          <cell r="E171">
            <v>1000</v>
          </cell>
        </row>
        <row r="172">
          <cell r="A172">
            <v>25090</v>
          </cell>
          <cell r="B172">
            <v>11643</v>
          </cell>
          <cell r="C172">
            <v>1200</v>
          </cell>
          <cell r="E172">
            <v>1000</v>
          </cell>
        </row>
        <row r="173">
          <cell r="A173">
            <v>25110</v>
          </cell>
          <cell r="B173">
            <v>11126</v>
          </cell>
          <cell r="C173">
            <v>1167</v>
          </cell>
          <cell r="E173">
            <v>1000</v>
          </cell>
        </row>
        <row r="174">
          <cell r="A174">
            <v>25112</v>
          </cell>
          <cell r="B174">
            <v>11686</v>
          </cell>
          <cell r="C174">
            <v>1201</v>
          </cell>
          <cell r="E174">
            <v>1000</v>
          </cell>
        </row>
        <row r="175">
          <cell r="A175">
            <v>25113</v>
          </cell>
          <cell r="B175">
            <v>11126</v>
          </cell>
          <cell r="C175">
            <v>1167</v>
          </cell>
          <cell r="E175">
            <v>1000</v>
          </cell>
        </row>
        <row r="176">
          <cell r="A176">
            <v>25132</v>
          </cell>
          <cell r="B176">
            <v>11686</v>
          </cell>
          <cell r="C176">
            <v>1201</v>
          </cell>
          <cell r="E176">
            <v>1000</v>
          </cell>
        </row>
        <row r="177">
          <cell r="A177">
            <v>25142</v>
          </cell>
          <cell r="B177">
            <v>11686</v>
          </cell>
          <cell r="C177">
            <v>1201</v>
          </cell>
          <cell r="E177">
            <v>1000</v>
          </cell>
        </row>
        <row r="178">
          <cell r="A178">
            <v>25160</v>
          </cell>
          <cell r="B178">
            <v>11744</v>
          </cell>
          <cell r="C178">
            <v>1201</v>
          </cell>
          <cell r="E178">
            <v>1000</v>
          </cell>
        </row>
        <row r="179">
          <cell r="A179">
            <v>25172</v>
          </cell>
          <cell r="B179">
            <v>11745</v>
          </cell>
          <cell r="C179">
            <v>1201</v>
          </cell>
          <cell r="E179">
            <v>1000</v>
          </cell>
        </row>
        <row r="180">
          <cell r="A180">
            <v>25173</v>
          </cell>
          <cell r="B180">
            <v>11744</v>
          </cell>
          <cell r="C180">
            <v>1201</v>
          </cell>
          <cell r="E180">
            <v>1000</v>
          </cell>
        </row>
        <row r="181">
          <cell r="A181">
            <v>25174</v>
          </cell>
          <cell r="B181">
            <v>11746</v>
          </cell>
          <cell r="C181">
            <v>1201</v>
          </cell>
          <cell r="E181">
            <v>1000</v>
          </cell>
        </row>
        <row r="182">
          <cell r="A182">
            <v>25176</v>
          </cell>
          <cell r="B182">
            <v>11747</v>
          </cell>
          <cell r="C182">
            <v>1201</v>
          </cell>
          <cell r="E182">
            <v>1000</v>
          </cell>
        </row>
        <row r="183">
          <cell r="A183">
            <v>25177</v>
          </cell>
          <cell r="B183">
            <v>11744</v>
          </cell>
          <cell r="C183">
            <v>1201</v>
          </cell>
          <cell r="E183">
            <v>1000</v>
          </cell>
        </row>
        <row r="184">
          <cell r="A184">
            <v>25178</v>
          </cell>
          <cell r="B184">
            <v>11744</v>
          </cell>
          <cell r="C184">
            <v>1201</v>
          </cell>
          <cell r="E184">
            <v>1000</v>
          </cell>
        </row>
        <row r="185">
          <cell r="A185">
            <v>25182</v>
          </cell>
          <cell r="B185">
            <v>11744</v>
          </cell>
          <cell r="C185">
            <v>1201</v>
          </cell>
          <cell r="E185">
            <v>1000</v>
          </cell>
        </row>
        <row r="186">
          <cell r="A186">
            <v>27001</v>
          </cell>
          <cell r="B186">
            <v>11674</v>
          </cell>
          <cell r="C186">
            <v>1200</v>
          </cell>
          <cell r="E186">
            <v>1000</v>
          </cell>
        </row>
        <row r="187">
          <cell r="A187">
            <v>27005</v>
          </cell>
          <cell r="B187">
            <v>11858</v>
          </cell>
          <cell r="C187">
            <v>1200</v>
          </cell>
          <cell r="E187">
            <v>1000</v>
          </cell>
        </row>
        <row r="188">
          <cell r="A188">
            <v>27010</v>
          </cell>
          <cell r="B188">
            <v>11674</v>
          </cell>
          <cell r="C188">
            <v>1200</v>
          </cell>
          <cell r="E188">
            <v>1000</v>
          </cell>
        </row>
        <row r="189">
          <cell r="A189">
            <v>27020</v>
          </cell>
          <cell r="B189">
            <v>11674</v>
          </cell>
          <cell r="C189">
            <v>1200</v>
          </cell>
          <cell r="E189">
            <v>1000</v>
          </cell>
        </row>
        <row r="190">
          <cell r="A190">
            <v>27030</v>
          </cell>
          <cell r="B190">
            <v>11674</v>
          </cell>
          <cell r="C190">
            <v>1200</v>
          </cell>
          <cell r="E190">
            <v>1000</v>
          </cell>
        </row>
        <row r="191">
          <cell r="A191">
            <v>27105</v>
          </cell>
          <cell r="B191">
            <v>11624</v>
          </cell>
          <cell r="C191">
            <v>1200</v>
          </cell>
          <cell r="E191">
            <v>1000</v>
          </cell>
        </row>
        <row r="192">
          <cell r="A192">
            <v>27110</v>
          </cell>
          <cell r="B192">
            <v>11626</v>
          </cell>
          <cell r="C192">
            <v>1200</v>
          </cell>
          <cell r="E192">
            <v>1000</v>
          </cell>
        </row>
        <row r="193">
          <cell r="A193">
            <v>27251</v>
          </cell>
          <cell r="B193">
            <v>11626</v>
          </cell>
          <cell r="C193">
            <v>1200</v>
          </cell>
          <cell r="E193">
            <v>1000</v>
          </cell>
        </row>
        <row r="194">
          <cell r="A194">
            <v>27311</v>
          </cell>
          <cell r="B194">
            <v>11632</v>
          </cell>
          <cell r="C194">
            <v>1200</v>
          </cell>
          <cell r="E194">
            <v>1000</v>
          </cell>
        </row>
        <row r="195">
          <cell r="A195">
            <v>27331</v>
          </cell>
          <cell r="B195">
            <v>11640</v>
          </cell>
          <cell r="C195">
            <v>1200</v>
          </cell>
          <cell r="E195">
            <v>1000</v>
          </cell>
        </row>
        <row r="196">
          <cell r="A196">
            <v>27335</v>
          </cell>
          <cell r="B196">
            <v>11640</v>
          </cell>
          <cell r="C196">
            <v>1200</v>
          </cell>
          <cell r="E196">
            <v>1000</v>
          </cell>
        </row>
        <row r="197">
          <cell r="A197">
            <v>27336</v>
          </cell>
          <cell r="B197">
            <v>11640</v>
          </cell>
          <cell r="C197">
            <v>1200</v>
          </cell>
          <cell r="E197">
            <v>1000</v>
          </cell>
        </row>
        <row r="198">
          <cell r="A198">
            <v>27361</v>
          </cell>
          <cell r="B198">
            <v>11640</v>
          </cell>
          <cell r="C198">
            <v>1200</v>
          </cell>
          <cell r="E198">
            <v>1000</v>
          </cell>
        </row>
        <row r="199">
          <cell r="A199">
            <v>27431</v>
          </cell>
          <cell r="B199">
            <v>11635</v>
          </cell>
          <cell r="C199">
            <v>1200</v>
          </cell>
          <cell r="E199">
            <v>1000</v>
          </cell>
        </row>
        <row r="200">
          <cell r="A200">
            <v>27441</v>
          </cell>
          <cell r="B200">
            <v>11635</v>
          </cell>
          <cell r="C200">
            <v>1200</v>
          </cell>
          <cell r="E200">
            <v>1000</v>
          </cell>
        </row>
        <row r="201">
          <cell r="A201">
            <v>27451</v>
          </cell>
          <cell r="B201">
            <v>11635</v>
          </cell>
          <cell r="C201">
            <v>1200</v>
          </cell>
          <cell r="E201">
            <v>1000</v>
          </cell>
        </row>
        <row r="202">
          <cell r="A202">
            <v>27601</v>
          </cell>
          <cell r="B202">
            <v>11624</v>
          </cell>
          <cell r="C202">
            <v>1200</v>
          </cell>
          <cell r="E202">
            <v>1000</v>
          </cell>
        </row>
        <row r="203">
          <cell r="A203">
            <v>27615</v>
          </cell>
          <cell r="B203">
            <v>11624</v>
          </cell>
          <cell r="C203">
            <v>1200</v>
          </cell>
          <cell r="E203">
            <v>1000</v>
          </cell>
        </row>
        <row r="204">
          <cell r="A204">
            <v>27620</v>
          </cell>
          <cell r="B204">
            <v>11624</v>
          </cell>
          <cell r="C204">
            <v>1200</v>
          </cell>
          <cell r="E204">
            <v>1000</v>
          </cell>
        </row>
        <row r="205">
          <cell r="A205">
            <v>27641</v>
          </cell>
          <cell r="B205">
            <v>11624</v>
          </cell>
          <cell r="C205">
            <v>1200</v>
          </cell>
          <cell r="E205">
            <v>1000</v>
          </cell>
        </row>
        <row r="206">
          <cell r="A206">
            <v>27645</v>
          </cell>
          <cell r="B206">
            <v>11624</v>
          </cell>
          <cell r="C206">
            <v>1200</v>
          </cell>
          <cell r="E206">
            <v>1000</v>
          </cell>
        </row>
        <row r="207">
          <cell r="A207">
            <v>27660</v>
          </cell>
          <cell r="B207">
            <v>11624</v>
          </cell>
          <cell r="C207">
            <v>1200</v>
          </cell>
          <cell r="E207">
            <v>1000</v>
          </cell>
        </row>
        <row r="208">
          <cell r="A208">
            <v>27680</v>
          </cell>
          <cell r="B208">
            <v>11629</v>
          </cell>
          <cell r="C208">
            <v>1200</v>
          </cell>
          <cell r="E208">
            <v>1000</v>
          </cell>
        </row>
        <row r="209">
          <cell r="A209">
            <v>27722</v>
          </cell>
          <cell r="B209">
            <v>11623</v>
          </cell>
          <cell r="C209">
            <v>1200</v>
          </cell>
          <cell r="E209">
            <v>1000</v>
          </cell>
        </row>
        <row r="210">
          <cell r="A210">
            <v>27724</v>
          </cell>
          <cell r="B210">
            <v>11623</v>
          </cell>
          <cell r="C210">
            <v>1200</v>
          </cell>
          <cell r="E210">
            <v>1000</v>
          </cell>
        </row>
        <row r="211">
          <cell r="A211">
            <v>27731</v>
          </cell>
          <cell r="B211">
            <v>11623</v>
          </cell>
          <cell r="C211">
            <v>1200</v>
          </cell>
          <cell r="E211">
            <v>1000</v>
          </cell>
        </row>
        <row r="212">
          <cell r="A212">
            <v>27733</v>
          </cell>
          <cell r="B212">
            <v>11623</v>
          </cell>
          <cell r="C212">
            <v>1200</v>
          </cell>
          <cell r="E212">
            <v>1000</v>
          </cell>
        </row>
        <row r="213">
          <cell r="A213">
            <v>27740</v>
          </cell>
          <cell r="B213">
            <v>11623</v>
          </cell>
          <cell r="C213">
            <v>1200</v>
          </cell>
          <cell r="E213">
            <v>1000</v>
          </cell>
        </row>
        <row r="214">
          <cell r="A214">
            <v>27750</v>
          </cell>
          <cell r="B214">
            <v>11623</v>
          </cell>
          <cell r="C214">
            <v>1200</v>
          </cell>
          <cell r="E214">
            <v>1000</v>
          </cell>
        </row>
        <row r="215">
          <cell r="A215">
            <v>27800</v>
          </cell>
          <cell r="B215">
            <v>11626</v>
          </cell>
          <cell r="C215">
            <v>1200</v>
          </cell>
          <cell r="E215">
            <v>1000</v>
          </cell>
        </row>
        <row r="216">
          <cell r="A216">
            <v>27801</v>
          </cell>
          <cell r="B216">
            <v>11626</v>
          </cell>
          <cell r="C216">
            <v>1200</v>
          </cell>
          <cell r="E216">
            <v>1000</v>
          </cell>
        </row>
        <row r="217">
          <cell r="A217">
            <v>27802</v>
          </cell>
          <cell r="B217">
            <v>11626</v>
          </cell>
          <cell r="C217">
            <v>1200</v>
          </cell>
          <cell r="E217">
            <v>1000</v>
          </cell>
        </row>
        <row r="218">
          <cell r="A218">
            <v>27851</v>
          </cell>
          <cell r="B218">
            <v>11630</v>
          </cell>
          <cell r="C218">
            <v>1200</v>
          </cell>
          <cell r="E218">
            <v>1000</v>
          </cell>
        </row>
        <row r="219">
          <cell r="A219">
            <v>27871</v>
          </cell>
          <cell r="B219">
            <v>11630</v>
          </cell>
          <cell r="C219">
            <v>1200</v>
          </cell>
          <cell r="E219">
            <v>1000</v>
          </cell>
        </row>
        <row r="220">
          <cell r="A220">
            <v>27872</v>
          </cell>
          <cell r="B220">
            <v>11883</v>
          </cell>
          <cell r="C220">
            <v>1167</v>
          </cell>
          <cell r="E220">
            <v>1000</v>
          </cell>
        </row>
        <row r="221">
          <cell r="A221">
            <v>27873</v>
          </cell>
          <cell r="B221">
            <v>11883</v>
          </cell>
          <cell r="C221">
            <v>1167</v>
          </cell>
          <cell r="E221">
            <v>1000</v>
          </cell>
        </row>
        <row r="222">
          <cell r="A222">
            <v>27874</v>
          </cell>
          <cell r="B222">
            <v>11624</v>
          </cell>
          <cell r="C222">
            <v>1200</v>
          </cell>
          <cell r="E222">
            <v>1000</v>
          </cell>
        </row>
        <row r="223">
          <cell r="A223">
            <v>27877</v>
          </cell>
          <cell r="B223">
            <v>11625</v>
          </cell>
          <cell r="C223">
            <v>1200</v>
          </cell>
          <cell r="E223">
            <v>1000</v>
          </cell>
        </row>
        <row r="224">
          <cell r="A224">
            <v>28002</v>
          </cell>
          <cell r="B224">
            <v>11630</v>
          </cell>
          <cell r="C224">
            <v>1200</v>
          </cell>
          <cell r="E224">
            <v>1000</v>
          </cell>
        </row>
        <row r="225">
          <cell r="A225">
            <v>28110</v>
          </cell>
          <cell r="B225">
            <v>11623</v>
          </cell>
          <cell r="C225">
            <v>1200</v>
          </cell>
          <cell r="E225">
            <v>1000</v>
          </cell>
        </row>
        <row r="226">
          <cell r="A226">
            <v>28111</v>
          </cell>
          <cell r="B226">
            <v>11624</v>
          </cell>
          <cell r="C226">
            <v>1200</v>
          </cell>
          <cell r="E226">
            <v>1000</v>
          </cell>
        </row>
        <row r="227">
          <cell r="A227">
            <v>28115</v>
          </cell>
          <cell r="B227">
            <v>11623</v>
          </cell>
          <cell r="C227">
            <v>1200</v>
          </cell>
          <cell r="E227">
            <v>1000</v>
          </cell>
        </row>
        <row r="228">
          <cell r="A228">
            <v>28400</v>
          </cell>
          <cell r="B228">
            <v>11622</v>
          </cell>
          <cell r="C228">
            <v>1200</v>
          </cell>
          <cell r="E228">
            <v>1000</v>
          </cell>
        </row>
        <row r="229">
          <cell r="A229">
            <v>28610</v>
          </cell>
          <cell r="B229">
            <v>11629</v>
          </cell>
          <cell r="C229">
            <v>1200</v>
          </cell>
          <cell r="E229">
            <v>1000</v>
          </cell>
        </row>
        <row r="230">
          <cell r="A230">
            <v>28620</v>
          </cell>
          <cell r="B230">
            <v>11629</v>
          </cell>
          <cell r="C230">
            <v>1200</v>
          </cell>
          <cell r="E230">
            <v>1000</v>
          </cell>
        </row>
        <row r="231">
          <cell r="A231">
            <v>28630</v>
          </cell>
          <cell r="B231">
            <v>11629</v>
          </cell>
          <cell r="C231">
            <v>1200</v>
          </cell>
          <cell r="E231">
            <v>1000</v>
          </cell>
        </row>
        <row r="232">
          <cell r="A232">
            <v>29001</v>
          </cell>
          <cell r="B232">
            <v>11833</v>
          </cell>
          <cell r="C232">
            <v>1200</v>
          </cell>
          <cell r="E232">
            <v>1000</v>
          </cell>
        </row>
        <row r="233">
          <cell r="A233">
            <v>29002</v>
          </cell>
          <cell r="B233">
            <v>11834</v>
          </cell>
          <cell r="C233">
            <v>1200</v>
          </cell>
          <cell r="E233">
            <v>1000</v>
          </cell>
        </row>
        <row r="234">
          <cell r="A234">
            <v>29003</v>
          </cell>
          <cell r="B234">
            <v>11767</v>
          </cell>
          <cell r="C234">
            <v>1201</v>
          </cell>
          <cell r="E234">
            <v>1000</v>
          </cell>
        </row>
        <row r="235">
          <cell r="A235">
            <v>29010</v>
          </cell>
          <cell r="B235">
            <v>11626</v>
          </cell>
          <cell r="C235">
            <v>1200</v>
          </cell>
          <cell r="E235">
            <v>1000</v>
          </cell>
        </row>
        <row r="236">
          <cell r="A236">
            <v>29015</v>
          </cell>
          <cell r="B236">
            <v>11833</v>
          </cell>
          <cell r="C236">
            <v>1200</v>
          </cell>
          <cell r="E236">
            <v>1000</v>
          </cell>
        </row>
        <row r="237">
          <cell r="A237">
            <v>29020</v>
          </cell>
          <cell r="B237">
            <v>11835</v>
          </cell>
          <cell r="C237">
            <v>1200</v>
          </cell>
          <cell r="E237">
            <v>1000</v>
          </cell>
        </row>
        <row r="238">
          <cell r="A238">
            <v>29021</v>
          </cell>
          <cell r="B238">
            <v>11766</v>
          </cell>
          <cell r="C238">
            <v>1201</v>
          </cell>
          <cell r="E238">
            <v>1000</v>
          </cell>
        </row>
        <row r="239">
          <cell r="A239">
            <v>29025</v>
          </cell>
          <cell r="B239">
            <v>11839</v>
          </cell>
          <cell r="C239">
            <v>1200</v>
          </cell>
          <cell r="E239">
            <v>1000</v>
          </cell>
        </row>
        <row r="240">
          <cell r="A240">
            <v>29035</v>
          </cell>
          <cell r="B240">
            <v>11768</v>
          </cell>
          <cell r="C240">
            <v>1201</v>
          </cell>
          <cell r="E240">
            <v>1000</v>
          </cell>
        </row>
        <row r="241">
          <cell r="A241">
            <v>29045</v>
          </cell>
          <cell r="B241">
            <v>11841</v>
          </cell>
          <cell r="C241">
            <v>1201</v>
          </cell>
          <cell r="E241">
            <v>1000</v>
          </cell>
        </row>
        <row r="242">
          <cell r="A242">
            <v>29055</v>
          </cell>
          <cell r="B242">
            <v>11835</v>
          </cell>
          <cell r="C242">
            <v>1200</v>
          </cell>
          <cell r="E242">
            <v>1000</v>
          </cell>
        </row>
        <row r="243">
          <cell r="A243">
            <v>29080</v>
          </cell>
          <cell r="B243">
            <v>10193</v>
          </cell>
          <cell r="C243">
            <v>1028</v>
          </cell>
          <cell r="E243">
            <v>1000</v>
          </cell>
        </row>
        <row r="244">
          <cell r="A244">
            <v>29090</v>
          </cell>
          <cell r="B244">
            <v>11906</v>
          </cell>
          <cell r="C244">
            <v>1167</v>
          </cell>
          <cell r="E244">
            <v>1000</v>
          </cell>
        </row>
        <row r="245">
          <cell r="A245">
            <v>29101</v>
          </cell>
          <cell r="B245">
            <v>11837</v>
          </cell>
          <cell r="C245">
            <v>1200</v>
          </cell>
          <cell r="E245">
            <v>1000</v>
          </cell>
        </row>
        <row r="246">
          <cell r="A246">
            <v>29102</v>
          </cell>
          <cell r="B246">
            <v>11837</v>
          </cell>
          <cell r="C246">
            <v>1200</v>
          </cell>
          <cell r="E246">
            <v>1000</v>
          </cell>
        </row>
        <row r="247">
          <cell r="A247">
            <v>29121</v>
          </cell>
          <cell r="B247">
            <v>11837</v>
          </cell>
          <cell r="C247">
            <v>1200</v>
          </cell>
          <cell r="E247">
            <v>1000</v>
          </cell>
        </row>
        <row r="248">
          <cell r="A248">
            <v>29131</v>
          </cell>
          <cell r="B248">
            <v>11838</v>
          </cell>
          <cell r="C248">
            <v>1200</v>
          </cell>
          <cell r="E248">
            <v>1000</v>
          </cell>
        </row>
        <row r="249">
          <cell r="A249">
            <v>29161</v>
          </cell>
          <cell r="B249">
            <v>11837</v>
          </cell>
          <cell r="C249">
            <v>1200</v>
          </cell>
          <cell r="E249">
            <v>1000</v>
          </cell>
        </row>
        <row r="250">
          <cell r="A250">
            <v>29171</v>
          </cell>
          <cell r="B250">
            <v>11838</v>
          </cell>
          <cell r="C250">
            <v>1200</v>
          </cell>
          <cell r="E250">
            <v>1000</v>
          </cell>
        </row>
        <row r="251">
          <cell r="A251">
            <v>29181</v>
          </cell>
          <cell r="B251">
            <v>11836</v>
          </cell>
          <cell r="C251">
            <v>1200</v>
          </cell>
          <cell r="E251">
            <v>1000</v>
          </cell>
        </row>
        <row r="252">
          <cell r="A252">
            <v>29202</v>
          </cell>
          <cell r="B252">
            <v>11837</v>
          </cell>
          <cell r="C252">
            <v>1290</v>
          </cell>
          <cell r="E252">
            <v>1000</v>
          </cell>
        </row>
        <row r="253">
          <cell r="A253">
            <v>29203</v>
          </cell>
          <cell r="B253">
            <v>11837</v>
          </cell>
          <cell r="C253">
            <v>1200</v>
          </cell>
          <cell r="E253">
            <v>1000</v>
          </cell>
        </row>
        <row r="254">
          <cell r="A254">
            <v>29204</v>
          </cell>
          <cell r="B254">
            <v>11837</v>
          </cell>
          <cell r="C254">
            <v>1200</v>
          </cell>
          <cell r="E254">
            <v>1000</v>
          </cell>
        </row>
        <row r="255">
          <cell r="A255">
            <v>29251</v>
          </cell>
          <cell r="B255">
            <v>11837</v>
          </cell>
          <cell r="C255">
            <v>1200</v>
          </cell>
          <cell r="E255">
            <v>1000</v>
          </cell>
        </row>
        <row r="256">
          <cell r="A256">
            <v>29252</v>
          </cell>
          <cell r="B256">
            <v>11837</v>
          </cell>
          <cell r="C256">
            <v>1200</v>
          </cell>
          <cell r="E256">
            <v>1000</v>
          </cell>
        </row>
        <row r="257">
          <cell r="A257">
            <v>29350</v>
          </cell>
          <cell r="B257">
            <v>11838</v>
          </cell>
          <cell r="C257">
            <v>1200</v>
          </cell>
          <cell r="E257">
            <v>1000</v>
          </cell>
        </row>
        <row r="258">
          <cell r="A258">
            <v>29360</v>
          </cell>
          <cell r="B258">
            <v>11838</v>
          </cell>
          <cell r="C258">
            <v>1200</v>
          </cell>
          <cell r="E258">
            <v>1000</v>
          </cell>
        </row>
        <row r="259">
          <cell r="A259">
            <v>29411</v>
          </cell>
          <cell r="B259">
            <v>11768</v>
          </cell>
          <cell r="C259">
            <v>1201</v>
          </cell>
          <cell r="E259">
            <v>1000</v>
          </cell>
        </row>
        <row r="260">
          <cell r="A260">
            <v>29452</v>
          </cell>
          <cell r="B260">
            <v>11837</v>
          </cell>
          <cell r="C260">
            <v>1200</v>
          </cell>
          <cell r="E260">
            <v>1000</v>
          </cell>
        </row>
        <row r="261">
          <cell r="A261">
            <v>29501</v>
          </cell>
          <cell r="B261">
            <v>11768</v>
          </cell>
          <cell r="C261">
            <v>1201</v>
          </cell>
          <cell r="E261">
            <v>1000</v>
          </cell>
        </row>
        <row r="262">
          <cell r="A262">
            <v>29531</v>
          </cell>
          <cell r="B262">
            <v>11768</v>
          </cell>
          <cell r="C262">
            <v>1201</v>
          </cell>
          <cell r="E262">
            <v>1000</v>
          </cell>
        </row>
        <row r="263">
          <cell r="A263">
            <v>29561</v>
          </cell>
          <cell r="B263">
            <v>1.1768000000000001</v>
          </cell>
          <cell r="C263">
            <v>1201</v>
          </cell>
          <cell r="E263">
            <v>1000</v>
          </cell>
        </row>
        <row r="264">
          <cell r="A264">
            <v>29591</v>
          </cell>
          <cell r="B264">
            <v>11768</v>
          </cell>
          <cell r="C264">
            <v>1201</v>
          </cell>
          <cell r="E264">
            <v>1000</v>
          </cell>
        </row>
        <row r="265">
          <cell r="A265">
            <v>29604</v>
          </cell>
          <cell r="B265">
            <v>11840</v>
          </cell>
          <cell r="C265">
            <v>1201</v>
          </cell>
          <cell r="E265">
            <v>1000</v>
          </cell>
        </row>
        <row r="266">
          <cell r="A266">
            <v>29701</v>
          </cell>
          <cell r="B266">
            <v>11841</v>
          </cell>
          <cell r="C266">
            <v>1201</v>
          </cell>
          <cell r="E266">
            <v>1000</v>
          </cell>
        </row>
        <row r="267">
          <cell r="A267">
            <v>29702</v>
          </cell>
          <cell r="B267">
            <v>11841</v>
          </cell>
          <cell r="C267">
            <v>1201</v>
          </cell>
          <cell r="E267">
            <v>1000</v>
          </cell>
        </row>
        <row r="268">
          <cell r="A268">
            <v>30015</v>
          </cell>
          <cell r="B268">
            <v>11628</v>
          </cell>
          <cell r="C268">
            <v>1200</v>
          </cell>
          <cell r="E268">
            <v>1000</v>
          </cell>
        </row>
        <row r="269">
          <cell r="A269">
            <v>30020</v>
          </cell>
          <cell r="B269">
            <v>11628</v>
          </cell>
          <cell r="C269">
            <v>1200</v>
          </cell>
          <cell r="E269">
            <v>1000</v>
          </cell>
        </row>
        <row r="270">
          <cell r="A270">
            <v>30055</v>
          </cell>
          <cell r="B270">
            <v>11628</v>
          </cell>
          <cell r="C270">
            <v>1200</v>
          </cell>
          <cell r="E270">
            <v>1000</v>
          </cell>
        </row>
        <row r="271">
          <cell r="A271">
            <v>30060</v>
          </cell>
          <cell r="B271">
            <v>11628</v>
          </cell>
          <cell r="C271">
            <v>1200</v>
          </cell>
          <cell r="E271">
            <v>1000</v>
          </cell>
        </row>
        <row r="272">
          <cell r="A272">
            <v>30065</v>
          </cell>
          <cell r="B272">
            <v>11628</v>
          </cell>
          <cell r="C272">
            <v>1200</v>
          </cell>
          <cell r="E272">
            <v>1000</v>
          </cell>
        </row>
        <row r="273">
          <cell r="A273">
            <v>40510</v>
          </cell>
          <cell r="B273">
            <v>11127</v>
          </cell>
          <cell r="C273">
            <v>1167</v>
          </cell>
          <cell r="E273">
            <v>1000</v>
          </cell>
        </row>
        <row r="274">
          <cell r="A274">
            <v>40610</v>
          </cell>
          <cell r="B274">
            <v>10903</v>
          </cell>
          <cell r="C274">
            <v>1122</v>
          </cell>
          <cell r="E274">
            <v>1000</v>
          </cell>
        </row>
        <row r="275">
          <cell r="A275">
            <v>40614</v>
          </cell>
          <cell r="B275">
            <v>10903</v>
          </cell>
          <cell r="C275">
            <v>1122</v>
          </cell>
          <cell r="E275">
            <v>1000</v>
          </cell>
        </row>
        <row r="276">
          <cell r="A276">
            <v>40616</v>
          </cell>
          <cell r="B276">
            <v>10903</v>
          </cell>
          <cell r="C276">
            <v>1122</v>
          </cell>
          <cell r="E276">
            <v>1000</v>
          </cell>
        </row>
        <row r="277">
          <cell r="A277">
            <v>40617</v>
          </cell>
          <cell r="B277">
            <v>10903</v>
          </cell>
          <cell r="C277">
            <v>1122</v>
          </cell>
          <cell r="E277">
            <v>1000</v>
          </cell>
        </row>
        <row r="278">
          <cell r="A278">
            <v>40618</v>
          </cell>
          <cell r="B278">
            <v>10903</v>
          </cell>
          <cell r="C278">
            <v>1122</v>
          </cell>
          <cell r="E278">
            <v>1000</v>
          </cell>
        </row>
        <row r="279">
          <cell r="A279">
            <v>40620</v>
          </cell>
          <cell r="B279">
            <v>10903</v>
          </cell>
          <cell r="C279">
            <v>1122</v>
          </cell>
          <cell r="E279">
            <v>1000</v>
          </cell>
        </row>
        <row r="280">
          <cell r="A280">
            <v>40710</v>
          </cell>
          <cell r="B280">
            <v>10823</v>
          </cell>
          <cell r="C280">
            <v>1106</v>
          </cell>
          <cell r="E280">
            <v>1000</v>
          </cell>
        </row>
        <row r="281">
          <cell r="A281">
            <v>40716</v>
          </cell>
          <cell r="B281">
            <v>10823</v>
          </cell>
          <cell r="C281">
            <v>1106</v>
          </cell>
          <cell r="E281">
            <v>1000</v>
          </cell>
        </row>
        <row r="282">
          <cell r="A282">
            <v>40717</v>
          </cell>
          <cell r="B282">
            <v>10823</v>
          </cell>
          <cell r="C282">
            <v>1106</v>
          </cell>
          <cell r="E282">
            <v>1000</v>
          </cell>
        </row>
        <row r="283">
          <cell r="A283">
            <v>40718</v>
          </cell>
          <cell r="B283">
            <v>10823</v>
          </cell>
          <cell r="C283">
            <v>1106</v>
          </cell>
          <cell r="E283">
            <v>1000</v>
          </cell>
        </row>
        <row r="284">
          <cell r="A284">
            <v>40726</v>
          </cell>
          <cell r="B284">
            <v>10855</v>
          </cell>
          <cell r="C284">
            <v>1110</v>
          </cell>
          <cell r="E284">
            <v>1000</v>
          </cell>
        </row>
        <row r="285">
          <cell r="A285">
            <v>40726</v>
          </cell>
          <cell r="B285">
            <v>10855</v>
          </cell>
          <cell r="C285">
            <v>1110</v>
          </cell>
          <cell r="E285">
            <v>1000</v>
          </cell>
        </row>
        <row r="286">
          <cell r="A286">
            <v>40727</v>
          </cell>
          <cell r="B286">
            <v>10855</v>
          </cell>
          <cell r="C286">
            <v>1110</v>
          </cell>
          <cell r="E286">
            <v>1000</v>
          </cell>
        </row>
        <row r="287">
          <cell r="A287">
            <v>40730</v>
          </cell>
          <cell r="B287">
            <v>10875</v>
          </cell>
          <cell r="C287">
            <v>1115</v>
          </cell>
          <cell r="E287">
            <v>1000</v>
          </cell>
        </row>
        <row r="288">
          <cell r="A288">
            <v>40733</v>
          </cell>
          <cell r="B288">
            <v>10875</v>
          </cell>
          <cell r="C288">
            <v>1115</v>
          </cell>
          <cell r="E288">
            <v>1000</v>
          </cell>
        </row>
        <row r="289">
          <cell r="A289">
            <v>40736</v>
          </cell>
          <cell r="B289">
            <v>10875</v>
          </cell>
          <cell r="C289">
            <v>1115</v>
          </cell>
          <cell r="E289">
            <v>1000</v>
          </cell>
        </row>
        <row r="290">
          <cell r="A290">
            <v>40737</v>
          </cell>
          <cell r="B290">
            <v>10875</v>
          </cell>
          <cell r="C290">
            <v>1115</v>
          </cell>
          <cell r="E290">
            <v>1000</v>
          </cell>
        </row>
        <row r="291">
          <cell r="A291">
            <v>40738</v>
          </cell>
          <cell r="B291">
            <v>10875</v>
          </cell>
          <cell r="C291">
            <v>1115</v>
          </cell>
          <cell r="E291">
            <v>1000</v>
          </cell>
        </row>
        <row r="292">
          <cell r="A292">
            <v>40740</v>
          </cell>
          <cell r="B292">
            <v>10867</v>
          </cell>
          <cell r="C292">
            <v>1113</v>
          </cell>
          <cell r="E292">
            <v>1000</v>
          </cell>
        </row>
        <row r="293">
          <cell r="A293">
            <v>40743</v>
          </cell>
          <cell r="B293">
            <v>10867</v>
          </cell>
          <cell r="C293">
            <v>1113</v>
          </cell>
          <cell r="E293">
            <v>1000</v>
          </cell>
        </row>
        <row r="294">
          <cell r="A294">
            <v>40746</v>
          </cell>
          <cell r="B294">
            <v>10867</v>
          </cell>
          <cell r="C294">
            <v>1113</v>
          </cell>
          <cell r="E294">
            <v>1000</v>
          </cell>
        </row>
        <row r="295">
          <cell r="A295">
            <v>40748</v>
          </cell>
          <cell r="B295">
            <v>10867</v>
          </cell>
          <cell r="C295">
            <v>1113</v>
          </cell>
          <cell r="E295">
            <v>1000</v>
          </cell>
        </row>
        <row r="296">
          <cell r="A296">
            <v>40749</v>
          </cell>
          <cell r="B296">
            <v>10867</v>
          </cell>
          <cell r="C296">
            <v>1113</v>
          </cell>
          <cell r="E296">
            <v>1000</v>
          </cell>
        </row>
        <row r="297">
          <cell r="A297">
            <v>40750</v>
          </cell>
          <cell r="B297">
            <v>10859</v>
          </cell>
          <cell r="C297">
            <v>1111</v>
          </cell>
          <cell r="E297">
            <v>1000</v>
          </cell>
        </row>
        <row r="298">
          <cell r="A298">
            <v>40751</v>
          </cell>
          <cell r="B298">
            <v>10765</v>
          </cell>
          <cell r="C298">
            <v>1192</v>
          </cell>
          <cell r="E298">
            <v>1000</v>
          </cell>
        </row>
        <row r="299">
          <cell r="A299">
            <v>40756</v>
          </cell>
          <cell r="B299">
            <v>10859</v>
          </cell>
          <cell r="C299">
            <v>1111</v>
          </cell>
          <cell r="E299">
            <v>1000</v>
          </cell>
        </row>
        <row r="300">
          <cell r="A300">
            <v>40757</v>
          </cell>
          <cell r="B300">
            <v>10859</v>
          </cell>
          <cell r="C300">
            <v>1111</v>
          </cell>
          <cell r="E300">
            <v>1000</v>
          </cell>
        </row>
        <row r="301">
          <cell r="A301">
            <v>40758</v>
          </cell>
          <cell r="B301">
            <v>10859</v>
          </cell>
          <cell r="C301">
            <v>1111</v>
          </cell>
          <cell r="E301">
            <v>1000</v>
          </cell>
        </row>
        <row r="302">
          <cell r="A302">
            <v>40775</v>
          </cell>
          <cell r="B302">
            <v>10871</v>
          </cell>
          <cell r="C302">
            <v>1114</v>
          </cell>
          <cell r="E302">
            <v>1000</v>
          </cell>
        </row>
        <row r="303">
          <cell r="A303">
            <v>40776</v>
          </cell>
          <cell r="B303">
            <v>10871</v>
          </cell>
          <cell r="C303">
            <v>1114</v>
          </cell>
          <cell r="E303">
            <v>1000</v>
          </cell>
        </row>
        <row r="304">
          <cell r="A304">
            <v>40777</v>
          </cell>
          <cell r="B304">
            <v>10871</v>
          </cell>
          <cell r="C304">
            <v>1114</v>
          </cell>
          <cell r="E304">
            <v>1000</v>
          </cell>
        </row>
        <row r="305">
          <cell r="A305">
            <v>40910</v>
          </cell>
          <cell r="B305">
            <v>10879</v>
          </cell>
          <cell r="C305">
            <v>1116</v>
          </cell>
          <cell r="E305">
            <v>1000</v>
          </cell>
        </row>
        <row r="306">
          <cell r="A306">
            <v>40915</v>
          </cell>
          <cell r="B306">
            <v>10879</v>
          </cell>
          <cell r="C306">
            <v>1116</v>
          </cell>
          <cell r="E306">
            <v>1000</v>
          </cell>
        </row>
        <row r="307">
          <cell r="A307">
            <v>40916</v>
          </cell>
          <cell r="B307">
            <v>10879</v>
          </cell>
          <cell r="C307">
            <v>1116</v>
          </cell>
          <cell r="E307">
            <v>1000</v>
          </cell>
        </row>
        <row r="308">
          <cell r="A308">
            <v>40917</v>
          </cell>
          <cell r="B308">
            <v>10879</v>
          </cell>
          <cell r="C308">
            <v>1116</v>
          </cell>
          <cell r="E308">
            <v>1000</v>
          </cell>
        </row>
        <row r="309">
          <cell r="A309">
            <v>40918</v>
          </cell>
          <cell r="B309">
            <v>10879</v>
          </cell>
          <cell r="C309">
            <v>1116</v>
          </cell>
          <cell r="E309">
            <v>1000</v>
          </cell>
        </row>
        <row r="310">
          <cell r="A310">
            <v>40920</v>
          </cell>
          <cell r="B310">
            <v>10911</v>
          </cell>
          <cell r="C310">
            <v>1124</v>
          </cell>
          <cell r="E310">
            <v>1000</v>
          </cell>
        </row>
        <row r="311">
          <cell r="A311">
            <v>40926</v>
          </cell>
          <cell r="B311">
            <v>10911</v>
          </cell>
          <cell r="C311">
            <v>1124</v>
          </cell>
          <cell r="E311">
            <v>1000</v>
          </cell>
        </row>
        <row r="312">
          <cell r="A312">
            <v>40927</v>
          </cell>
          <cell r="B312">
            <v>10911</v>
          </cell>
          <cell r="C312">
            <v>1124</v>
          </cell>
          <cell r="E312">
            <v>1000</v>
          </cell>
        </row>
        <row r="313">
          <cell r="A313">
            <v>40928</v>
          </cell>
          <cell r="B313">
            <v>10911</v>
          </cell>
          <cell r="C313">
            <v>1124</v>
          </cell>
          <cell r="E313">
            <v>1000</v>
          </cell>
        </row>
        <row r="314">
          <cell r="A314">
            <v>40930</v>
          </cell>
          <cell r="B314">
            <v>10879</v>
          </cell>
          <cell r="C314">
            <v>1116</v>
          </cell>
          <cell r="E314">
            <v>1000</v>
          </cell>
        </row>
        <row r="315">
          <cell r="A315">
            <v>40960</v>
          </cell>
          <cell r="B315">
            <v>11059</v>
          </cell>
          <cell r="C315">
            <v>1156</v>
          </cell>
          <cell r="E315">
            <v>1000</v>
          </cell>
        </row>
        <row r="316">
          <cell r="A316">
            <v>41020</v>
          </cell>
          <cell r="B316">
            <v>11883</v>
          </cell>
          <cell r="C316">
            <v>1167</v>
          </cell>
          <cell r="E316">
            <v>1000</v>
          </cell>
        </row>
        <row r="317">
          <cell r="A317">
            <v>41030</v>
          </cell>
          <cell r="B317">
            <v>10831</v>
          </cell>
          <cell r="C317">
            <v>1108</v>
          </cell>
          <cell r="E317">
            <v>1000</v>
          </cell>
        </row>
        <row r="318">
          <cell r="A318">
            <v>41050</v>
          </cell>
          <cell r="B318">
            <v>10871</v>
          </cell>
          <cell r="C318">
            <v>1114</v>
          </cell>
          <cell r="E318">
            <v>1000</v>
          </cell>
        </row>
        <row r="319">
          <cell r="A319">
            <v>41051</v>
          </cell>
          <cell r="B319">
            <v>10871</v>
          </cell>
          <cell r="C319">
            <v>1114</v>
          </cell>
          <cell r="E319">
            <v>1000</v>
          </cell>
        </row>
        <row r="320">
          <cell r="A320">
            <v>41110</v>
          </cell>
          <cell r="B320">
            <v>10835</v>
          </cell>
          <cell r="C320">
            <v>1109</v>
          </cell>
          <cell r="E320">
            <v>1000</v>
          </cell>
        </row>
        <row r="321">
          <cell r="A321">
            <v>41145</v>
          </cell>
          <cell r="B321">
            <v>10827</v>
          </cell>
          <cell r="C321">
            <v>1107</v>
          </cell>
          <cell r="E321">
            <v>1000</v>
          </cell>
        </row>
        <row r="322">
          <cell r="A322">
            <v>41187</v>
          </cell>
          <cell r="B322">
            <v>11122</v>
          </cell>
          <cell r="C322">
            <v>1167</v>
          </cell>
          <cell r="E322">
            <v>1000</v>
          </cell>
        </row>
        <row r="323">
          <cell r="A323">
            <v>41190</v>
          </cell>
          <cell r="B323">
            <v>10879</v>
          </cell>
          <cell r="C323">
            <v>1116</v>
          </cell>
          <cell r="E323">
            <v>1000</v>
          </cell>
        </row>
        <row r="324">
          <cell r="A324">
            <v>41191</v>
          </cell>
          <cell r="B324">
            <v>10879</v>
          </cell>
          <cell r="C324">
            <v>1116</v>
          </cell>
          <cell r="E324">
            <v>1000</v>
          </cell>
        </row>
        <row r="325">
          <cell r="A325">
            <v>41200</v>
          </cell>
          <cell r="B325">
            <v>10887</v>
          </cell>
          <cell r="C325">
            <v>1118</v>
          </cell>
          <cell r="E325">
            <v>1000</v>
          </cell>
        </row>
        <row r="326">
          <cell r="A326">
            <v>41210</v>
          </cell>
          <cell r="B326">
            <v>10879</v>
          </cell>
          <cell r="C326">
            <v>1116</v>
          </cell>
          <cell r="E326">
            <v>1000</v>
          </cell>
        </row>
        <row r="327">
          <cell r="A327">
            <v>41220</v>
          </cell>
          <cell r="B327">
            <v>11883</v>
          </cell>
          <cell r="C327">
            <v>1167</v>
          </cell>
          <cell r="E327">
            <v>1000</v>
          </cell>
        </row>
        <row r="328">
          <cell r="A328">
            <v>41239</v>
          </cell>
          <cell r="B328">
            <v>10883</v>
          </cell>
          <cell r="C328">
            <v>1117</v>
          </cell>
          <cell r="E328">
            <v>1000</v>
          </cell>
        </row>
        <row r="329">
          <cell r="A329">
            <v>41240</v>
          </cell>
          <cell r="B329">
            <v>10883</v>
          </cell>
          <cell r="C329">
            <v>1117</v>
          </cell>
          <cell r="E329">
            <v>1000</v>
          </cell>
        </row>
        <row r="330">
          <cell r="A330">
            <v>41245</v>
          </cell>
          <cell r="B330">
            <v>10883</v>
          </cell>
          <cell r="C330">
            <v>1117</v>
          </cell>
          <cell r="E330">
            <v>1000</v>
          </cell>
        </row>
        <row r="331">
          <cell r="A331">
            <v>41260</v>
          </cell>
          <cell r="B331">
            <v>10899</v>
          </cell>
          <cell r="C331">
            <v>1121</v>
          </cell>
          <cell r="E331">
            <v>1000</v>
          </cell>
        </row>
        <row r="332">
          <cell r="A332">
            <v>41270</v>
          </cell>
          <cell r="B332">
            <v>11625</v>
          </cell>
          <cell r="C332">
            <v>1200</v>
          </cell>
          <cell r="E332">
            <v>1000</v>
          </cell>
        </row>
        <row r="333">
          <cell r="A333">
            <v>41289</v>
          </cell>
          <cell r="B333">
            <v>10919</v>
          </cell>
          <cell r="C333">
            <v>1126</v>
          </cell>
          <cell r="E333">
            <v>1000</v>
          </cell>
        </row>
        <row r="334">
          <cell r="A334">
            <v>41290</v>
          </cell>
          <cell r="B334">
            <v>10915</v>
          </cell>
          <cell r="C334">
            <v>1125</v>
          </cell>
          <cell r="E334">
            <v>1000</v>
          </cell>
        </row>
        <row r="335">
          <cell r="A335">
            <v>41300</v>
          </cell>
          <cell r="B335">
            <v>10867</v>
          </cell>
          <cell r="C335">
            <v>1113</v>
          </cell>
          <cell r="E335">
            <v>1000</v>
          </cell>
        </row>
        <row r="336">
          <cell r="A336">
            <v>41310</v>
          </cell>
          <cell r="B336">
            <v>10907</v>
          </cell>
          <cell r="C336">
            <v>1123</v>
          </cell>
          <cell r="E336">
            <v>1000</v>
          </cell>
        </row>
        <row r="337">
          <cell r="A337">
            <v>41320</v>
          </cell>
          <cell r="B337">
            <v>11883</v>
          </cell>
          <cell r="C337">
            <v>1167</v>
          </cell>
          <cell r="E337">
            <v>1000</v>
          </cell>
        </row>
        <row r="338">
          <cell r="A338">
            <v>41330</v>
          </cell>
          <cell r="B338">
            <v>10867</v>
          </cell>
          <cell r="C338">
            <v>1113</v>
          </cell>
          <cell r="E338">
            <v>1000</v>
          </cell>
        </row>
        <row r="339">
          <cell r="A339">
            <v>41335</v>
          </cell>
          <cell r="B339">
            <v>10867</v>
          </cell>
          <cell r="C339">
            <v>1113</v>
          </cell>
          <cell r="E339">
            <v>1000</v>
          </cell>
        </row>
        <row r="340">
          <cell r="A340">
            <v>41340</v>
          </cell>
          <cell r="B340">
            <v>10875</v>
          </cell>
          <cell r="C340">
            <v>1115</v>
          </cell>
          <cell r="E340">
            <v>1000</v>
          </cell>
        </row>
        <row r="341">
          <cell r="A341">
            <v>41342</v>
          </cell>
          <cell r="B341">
            <v>10875</v>
          </cell>
          <cell r="C341">
            <v>1115</v>
          </cell>
          <cell r="E341">
            <v>1000</v>
          </cell>
        </row>
        <row r="342">
          <cell r="A342">
            <v>41360</v>
          </cell>
          <cell r="B342">
            <v>10859</v>
          </cell>
          <cell r="C342">
            <v>1111</v>
          </cell>
          <cell r="E342">
            <v>1000</v>
          </cell>
        </row>
        <row r="343">
          <cell r="A343">
            <v>41366</v>
          </cell>
          <cell r="B343">
            <v>10859</v>
          </cell>
          <cell r="C343">
            <v>1111</v>
          </cell>
          <cell r="E343">
            <v>1000</v>
          </cell>
        </row>
        <row r="344">
          <cell r="A344">
            <v>41370</v>
          </cell>
          <cell r="B344">
            <v>10863</v>
          </cell>
          <cell r="C344">
            <v>1112</v>
          </cell>
          <cell r="E344">
            <v>1000</v>
          </cell>
        </row>
        <row r="345">
          <cell r="A345">
            <v>41375</v>
          </cell>
          <cell r="B345">
            <v>10863</v>
          </cell>
          <cell r="C345">
            <v>1112</v>
          </cell>
          <cell r="E345">
            <v>1000</v>
          </cell>
        </row>
        <row r="346">
          <cell r="A346">
            <v>41410</v>
          </cell>
          <cell r="B346">
            <v>10923</v>
          </cell>
          <cell r="C346">
            <v>1124</v>
          </cell>
          <cell r="E346">
            <v>1000</v>
          </cell>
        </row>
        <row r="347">
          <cell r="A347">
            <v>41420</v>
          </cell>
          <cell r="B347">
            <v>11883</v>
          </cell>
          <cell r="C347">
            <v>1167</v>
          </cell>
          <cell r="E347">
            <v>1000</v>
          </cell>
        </row>
        <row r="348">
          <cell r="A348">
            <v>41430</v>
          </cell>
          <cell r="B348">
            <v>10903</v>
          </cell>
          <cell r="C348">
            <v>1122</v>
          </cell>
          <cell r="E348">
            <v>1000</v>
          </cell>
        </row>
        <row r="349">
          <cell r="A349">
            <v>41435</v>
          </cell>
          <cell r="B349">
            <v>10903</v>
          </cell>
          <cell r="C349">
            <v>1122</v>
          </cell>
          <cell r="E349">
            <v>1000</v>
          </cell>
        </row>
        <row r="350">
          <cell r="A350">
            <v>41440</v>
          </cell>
          <cell r="B350">
            <v>10823</v>
          </cell>
          <cell r="C350">
            <v>1106</v>
          </cell>
          <cell r="E350">
            <v>1000</v>
          </cell>
        </row>
        <row r="351">
          <cell r="A351">
            <v>41441</v>
          </cell>
          <cell r="B351">
            <v>10823</v>
          </cell>
          <cell r="C351">
            <v>1106</v>
          </cell>
          <cell r="E351">
            <v>1000</v>
          </cell>
        </row>
        <row r="352">
          <cell r="A352">
            <v>41460</v>
          </cell>
          <cell r="B352">
            <v>10835</v>
          </cell>
          <cell r="C352">
            <v>1109</v>
          </cell>
          <cell r="E352">
            <v>1000</v>
          </cell>
        </row>
        <row r="353">
          <cell r="A353">
            <v>41470</v>
          </cell>
          <cell r="B353">
            <v>10895</v>
          </cell>
          <cell r="C353">
            <v>1120</v>
          </cell>
          <cell r="E353">
            <v>1000</v>
          </cell>
        </row>
        <row r="354">
          <cell r="A354">
            <v>41480</v>
          </cell>
          <cell r="B354">
            <v>10823</v>
          </cell>
          <cell r="C354">
            <v>1106</v>
          </cell>
          <cell r="E354">
            <v>1000</v>
          </cell>
        </row>
        <row r="355">
          <cell r="A355">
            <v>41490</v>
          </cell>
          <cell r="B355">
            <v>10831</v>
          </cell>
          <cell r="C355">
            <v>1108</v>
          </cell>
          <cell r="E355">
            <v>1000</v>
          </cell>
        </row>
        <row r="356">
          <cell r="A356">
            <v>41510</v>
          </cell>
          <cell r="B356">
            <v>10839</v>
          </cell>
          <cell r="C356">
            <v>1178</v>
          </cell>
          <cell r="E356">
            <v>1000</v>
          </cell>
        </row>
        <row r="357">
          <cell r="A357">
            <v>41540</v>
          </cell>
          <cell r="B357">
            <v>10839</v>
          </cell>
          <cell r="C357">
            <v>1178</v>
          </cell>
          <cell r="E357">
            <v>1000</v>
          </cell>
        </row>
        <row r="358">
          <cell r="A358">
            <v>41600</v>
          </cell>
          <cell r="B358">
            <v>10903</v>
          </cell>
          <cell r="C358">
            <v>1122</v>
          </cell>
          <cell r="E358">
            <v>1000</v>
          </cell>
        </row>
        <row r="359">
          <cell r="A359">
            <v>41610</v>
          </cell>
          <cell r="B359">
            <v>10815</v>
          </cell>
          <cell r="C359">
            <v>1167</v>
          </cell>
          <cell r="E359">
            <v>1000</v>
          </cell>
        </row>
        <row r="360">
          <cell r="A360">
            <v>41620</v>
          </cell>
          <cell r="B360">
            <v>11689</v>
          </cell>
          <cell r="C360">
            <v>1201</v>
          </cell>
          <cell r="E360">
            <v>1000</v>
          </cell>
        </row>
        <row r="361">
          <cell r="A361">
            <v>41800</v>
          </cell>
          <cell r="B361">
            <v>10823</v>
          </cell>
          <cell r="C361">
            <v>1106</v>
          </cell>
          <cell r="E361">
            <v>1000</v>
          </cell>
        </row>
        <row r="362">
          <cell r="A362">
            <v>42400</v>
          </cell>
          <cell r="B362">
            <v>10923</v>
          </cell>
          <cell r="C362">
            <v>1124</v>
          </cell>
          <cell r="E362">
            <v>1000</v>
          </cell>
        </row>
        <row r="363">
          <cell r="A363">
            <v>42440</v>
          </cell>
          <cell r="B363">
            <v>10927</v>
          </cell>
          <cell r="C363">
            <v>1127</v>
          </cell>
          <cell r="E363">
            <v>1000</v>
          </cell>
        </row>
        <row r="364">
          <cell r="A364">
            <v>42460</v>
          </cell>
          <cell r="B364">
            <v>10931</v>
          </cell>
          <cell r="C364">
            <v>1129</v>
          </cell>
          <cell r="E364">
            <v>1000</v>
          </cell>
        </row>
        <row r="365">
          <cell r="A365">
            <v>42461</v>
          </cell>
          <cell r="B365">
            <v>10931</v>
          </cell>
          <cell r="C365">
            <v>1129</v>
          </cell>
          <cell r="E365">
            <v>1000</v>
          </cell>
        </row>
        <row r="366">
          <cell r="A366">
            <v>42462</v>
          </cell>
          <cell r="B366">
            <v>10931</v>
          </cell>
          <cell r="C366">
            <v>1129</v>
          </cell>
          <cell r="E366">
            <v>1000</v>
          </cell>
        </row>
        <row r="367">
          <cell r="A367">
            <v>42463</v>
          </cell>
          <cell r="B367">
            <v>10931</v>
          </cell>
          <cell r="C367">
            <v>1129</v>
          </cell>
          <cell r="E367">
            <v>1000</v>
          </cell>
        </row>
        <row r="368">
          <cell r="A368">
            <v>42470</v>
          </cell>
          <cell r="B368">
            <v>11883</v>
          </cell>
          <cell r="C368">
            <v>1167</v>
          </cell>
          <cell r="E368">
            <v>1000</v>
          </cell>
        </row>
        <row r="369">
          <cell r="A369">
            <v>42950</v>
          </cell>
          <cell r="B369">
            <v>10931</v>
          </cell>
          <cell r="C369">
            <v>1129</v>
          </cell>
          <cell r="E369">
            <v>1000</v>
          </cell>
        </row>
        <row r="370">
          <cell r="A370">
            <v>42953</v>
          </cell>
          <cell r="B370">
            <v>10765</v>
          </cell>
          <cell r="C370">
            <v>1192</v>
          </cell>
          <cell r="E370">
            <v>1000</v>
          </cell>
        </row>
        <row r="371">
          <cell r="A371">
            <v>42956</v>
          </cell>
          <cell r="B371">
            <v>10931</v>
          </cell>
          <cell r="C371">
            <v>1129</v>
          </cell>
          <cell r="E371">
            <v>1000</v>
          </cell>
        </row>
        <row r="372">
          <cell r="A372">
            <v>42957</v>
          </cell>
          <cell r="B372">
            <v>10931</v>
          </cell>
          <cell r="C372">
            <v>1129</v>
          </cell>
          <cell r="E372">
            <v>1000</v>
          </cell>
        </row>
        <row r="373">
          <cell r="A373">
            <v>42958</v>
          </cell>
          <cell r="B373">
            <v>10931</v>
          </cell>
          <cell r="C373">
            <v>1129</v>
          </cell>
          <cell r="E373">
            <v>1000</v>
          </cell>
        </row>
        <row r="374">
          <cell r="A374">
            <v>42960</v>
          </cell>
          <cell r="B374">
            <v>10923</v>
          </cell>
          <cell r="C374">
            <v>1124</v>
          </cell>
          <cell r="E374">
            <v>1000</v>
          </cell>
        </row>
        <row r="375">
          <cell r="A375">
            <v>43530</v>
          </cell>
          <cell r="B375">
            <v>11883</v>
          </cell>
          <cell r="C375">
            <v>1167</v>
          </cell>
          <cell r="E375">
            <v>1000</v>
          </cell>
        </row>
        <row r="376">
          <cell r="A376">
            <v>44570</v>
          </cell>
          <cell r="B376">
            <v>11091</v>
          </cell>
          <cell r="C376">
            <v>1161</v>
          </cell>
          <cell r="E376">
            <v>1000</v>
          </cell>
        </row>
        <row r="377">
          <cell r="A377">
            <v>44600</v>
          </cell>
          <cell r="B377">
            <v>11095</v>
          </cell>
          <cell r="C377">
            <v>1162</v>
          </cell>
          <cell r="E377">
            <v>1000</v>
          </cell>
        </row>
        <row r="378">
          <cell r="A378">
            <v>44680</v>
          </cell>
          <cell r="B378">
            <v>11083</v>
          </cell>
          <cell r="C378">
            <v>1157</v>
          </cell>
          <cell r="E378">
            <v>1000</v>
          </cell>
        </row>
        <row r="379">
          <cell r="A379">
            <v>44970</v>
          </cell>
          <cell r="B379">
            <v>11091</v>
          </cell>
          <cell r="C379">
            <v>1161</v>
          </cell>
          <cell r="E379">
            <v>1000</v>
          </cell>
        </row>
        <row r="380">
          <cell r="A380">
            <v>44976</v>
          </cell>
          <cell r="B380">
            <v>11091</v>
          </cell>
          <cell r="C380">
            <v>1161</v>
          </cell>
          <cell r="E380">
            <v>1000</v>
          </cell>
        </row>
        <row r="381">
          <cell r="A381">
            <v>44977</v>
          </cell>
          <cell r="B381">
            <v>11091</v>
          </cell>
          <cell r="C381">
            <v>1161</v>
          </cell>
          <cell r="E381">
            <v>1000</v>
          </cell>
        </row>
        <row r="382">
          <cell r="A382">
            <v>45111</v>
          </cell>
          <cell r="B382">
            <v>11031</v>
          </cell>
          <cell r="C382">
            <v>1149</v>
          </cell>
          <cell r="E382">
            <v>1000</v>
          </cell>
        </row>
        <row r="383">
          <cell r="A383">
            <v>45333</v>
          </cell>
          <cell r="B383">
            <v>11059</v>
          </cell>
          <cell r="C383">
            <v>1156</v>
          </cell>
          <cell r="E383">
            <v>1000</v>
          </cell>
        </row>
        <row r="384">
          <cell r="A384">
            <v>45400</v>
          </cell>
          <cell r="B384">
            <v>11031</v>
          </cell>
          <cell r="C384">
            <v>1149</v>
          </cell>
          <cell r="E384">
            <v>1000</v>
          </cell>
        </row>
        <row r="385">
          <cell r="A385">
            <v>45402</v>
          </cell>
          <cell r="B385">
            <v>11031</v>
          </cell>
          <cell r="C385">
            <v>1149</v>
          </cell>
          <cell r="E385">
            <v>1000</v>
          </cell>
        </row>
        <row r="386">
          <cell r="A386">
            <v>45406</v>
          </cell>
          <cell r="B386">
            <v>11031</v>
          </cell>
          <cell r="C386">
            <v>1149</v>
          </cell>
          <cell r="E386">
            <v>1000</v>
          </cell>
        </row>
        <row r="387">
          <cell r="A387">
            <v>45407</v>
          </cell>
          <cell r="B387">
            <v>11031</v>
          </cell>
          <cell r="C387">
            <v>1149</v>
          </cell>
          <cell r="E387">
            <v>1000</v>
          </cell>
        </row>
        <row r="388">
          <cell r="A388">
            <v>45408</v>
          </cell>
          <cell r="B388">
            <v>11031</v>
          </cell>
          <cell r="C388">
            <v>1149</v>
          </cell>
          <cell r="E388">
            <v>1000</v>
          </cell>
        </row>
        <row r="389">
          <cell r="A389">
            <v>45410</v>
          </cell>
          <cell r="B389">
            <v>11059</v>
          </cell>
          <cell r="C389">
            <v>1156</v>
          </cell>
          <cell r="E389">
            <v>1000</v>
          </cell>
        </row>
        <row r="390">
          <cell r="A390">
            <v>45420</v>
          </cell>
          <cell r="B390">
            <v>11031</v>
          </cell>
          <cell r="C390">
            <v>1149</v>
          </cell>
          <cell r="E390">
            <v>1000</v>
          </cell>
        </row>
        <row r="391">
          <cell r="A391">
            <v>45430</v>
          </cell>
          <cell r="B391">
            <v>11031</v>
          </cell>
          <cell r="C391">
            <v>1149</v>
          </cell>
          <cell r="E391">
            <v>1000</v>
          </cell>
        </row>
        <row r="392">
          <cell r="A392">
            <v>45450</v>
          </cell>
          <cell r="B392">
            <v>11063</v>
          </cell>
          <cell r="C392">
            <v>1157</v>
          </cell>
          <cell r="E392">
            <v>1000</v>
          </cell>
        </row>
        <row r="393">
          <cell r="A393">
            <v>45456</v>
          </cell>
          <cell r="B393">
            <v>11063</v>
          </cell>
          <cell r="C393">
            <v>1157</v>
          </cell>
          <cell r="E393">
            <v>1000</v>
          </cell>
        </row>
        <row r="394">
          <cell r="A394">
            <v>45457</v>
          </cell>
          <cell r="B394">
            <v>11063</v>
          </cell>
          <cell r="C394">
            <v>1157</v>
          </cell>
          <cell r="E394">
            <v>1000</v>
          </cell>
        </row>
        <row r="395">
          <cell r="A395">
            <v>45470</v>
          </cell>
          <cell r="B395">
            <v>11685</v>
          </cell>
          <cell r="C395">
            <v>1201</v>
          </cell>
          <cell r="E395">
            <v>1000</v>
          </cell>
        </row>
        <row r="396">
          <cell r="A396">
            <v>45475</v>
          </cell>
          <cell r="B396">
            <v>11685</v>
          </cell>
          <cell r="C396">
            <v>1201</v>
          </cell>
          <cell r="E396">
            <v>1000</v>
          </cell>
        </row>
        <row r="397">
          <cell r="A397">
            <v>45480</v>
          </cell>
          <cell r="B397">
            <v>11059</v>
          </cell>
          <cell r="C397">
            <v>1156</v>
          </cell>
          <cell r="E397">
            <v>1000</v>
          </cell>
        </row>
        <row r="398">
          <cell r="A398">
            <v>45500</v>
          </cell>
          <cell r="B398">
            <v>11059</v>
          </cell>
          <cell r="C398">
            <v>1156</v>
          </cell>
          <cell r="E398">
            <v>1000</v>
          </cell>
        </row>
        <row r="399">
          <cell r="A399">
            <v>45506</v>
          </cell>
          <cell r="B399">
            <v>11059</v>
          </cell>
          <cell r="C399">
            <v>1156</v>
          </cell>
          <cell r="E399">
            <v>1000</v>
          </cell>
        </row>
        <row r="400">
          <cell r="A400">
            <v>45507</v>
          </cell>
          <cell r="B400">
            <v>11059</v>
          </cell>
          <cell r="C400">
            <v>1156</v>
          </cell>
          <cell r="E400">
            <v>1000</v>
          </cell>
        </row>
        <row r="401">
          <cell r="A401">
            <v>45508</v>
          </cell>
          <cell r="B401">
            <v>11059</v>
          </cell>
          <cell r="C401">
            <v>1156</v>
          </cell>
          <cell r="E401">
            <v>1000</v>
          </cell>
        </row>
        <row r="402">
          <cell r="A402">
            <v>45555</v>
          </cell>
          <cell r="B402">
            <v>11126</v>
          </cell>
          <cell r="C402">
            <v>1167</v>
          </cell>
          <cell r="E402">
            <v>1000</v>
          </cell>
        </row>
        <row r="403">
          <cell r="A403">
            <v>45630</v>
          </cell>
          <cell r="B403">
            <v>11031</v>
          </cell>
          <cell r="C403">
            <v>1149</v>
          </cell>
          <cell r="E403">
            <v>1000</v>
          </cell>
        </row>
        <row r="404">
          <cell r="A404">
            <v>45640</v>
          </cell>
          <cell r="B404">
            <v>11031</v>
          </cell>
          <cell r="C404">
            <v>1149</v>
          </cell>
          <cell r="E404">
            <v>1000</v>
          </cell>
        </row>
        <row r="405">
          <cell r="A405">
            <v>45650</v>
          </cell>
          <cell r="B405">
            <v>11035</v>
          </cell>
          <cell r="C405">
            <v>1150</v>
          </cell>
          <cell r="E405">
            <v>1000</v>
          </cell>
        </row>
        <row r="406">
          <cell r="A406">
            <v>45670</v>
          </cell>
          <cell r="B406">
            <v>11075</v>
          </cell>
          <cell r="C406">
            <v>1160</v>
          </cell>
          <cell r="E406">
            <v>1000</v>
          </cell>
        </row>
        <row r="407">
          <cell r="A407">
            <v>45680</v>
          </cell>
          <cell r="B407">
            <v>11063</v>
          </cell>
          <cell r="C407">
            <v>1157</v>
          </cell>
          <cell r="E407">
            <v>1000</v>
          </cell>
        </row>
        <row r="408">
          <cell r="A408">
            <v>45700</v>
          </cell>
          <cell r="B408">
            <v>11063</v>
          </cell>
          <cell r="C408">
            <v>1157</v>
          </cell>
          <cell r="E408">
            <v>1000</v>
          </cell>
        </row>
        <row r="409">
          <cell r="A409">
            <v>45720</v>
          </cell>
          <cell r="B409">
            <v>11071</v>
          </cell>
          <cell r="C409">
            <v>1159</v>
          </cell>
          <cell r="E409">
            <v>1000</v>
          </cell>
        </row>
        <row r="410">
          <cell r="A410">
            <v>45750</v>
          </cell>
          <cell r="B410">
            <v>11039</v>
          </cell>
          <cell r="C410">
            <v>1151</v>
          </cell>
          <cell r="E410">
            <v>1000</v>
          </cell>
        </row>
        <row r="411">
          <cell r="A411">
            <v>45760</v>
          </cell>
          <cell r="B411">
            <v>11055</v>
          </cell>
          <cell r="C411">
            <v>1155</v>
          </cell>
          <cell r="E411">
            <v>1000</v>
          </cell>
        </row>
        <row r="412">
          <cell r="A412">
            <v>45780</v>
          </cell>
          <cell r="B412">
            <v>11059</v>
          </cell>
          <cell r="C412">
            <v>1156</v>
          </cell>
          <cell r="E412">
            <v>1000</v>
          </cell>
        </row>
        <row r="413">
          <cell r="A413">
            <v>45790</v>
          </cell>
          <cell r="B413">
            <v>11883</v>
          </cell>
          <cell r="C413">
            <v>1167</v>
          </cell>
          <cell r="E413">
            <v>1000</v>
          </cell>
        </row>
        <row r="414">
          <cell r="A414">
            <v>46500</v>
          </cell>
          <cell r="B414">
            <v>11015</v>
          </cell>
          <cell r="C414">
            <v>1111</v>
          </cell>
          <cell r="E414">
            <v>1000</v>
          </cell>
        </row>
        <row r="415">
          <cell r="A415">
            <v>46510</v>
          </cell>
          <cell r="B415">
            <v>11011</v>
          </cell>
          <cell r="C415">
            <v>1145</v>
          </cell>
          <cell r="E415">
            <v>1000</v>
          </cell>
        </row>
        <row r="416">
          <cell r="A416">
            <v>46540</v>
          </cell>
          <cell r="B416">
            <v>11007</v>
          </cell>
          <cell r="C416">
            <v>1144</v>
          </cell>
          <cell r="E416">
            <v>1000</v>
          </cell>
        </row>
        <row r="417">
          <cell r="A417">
            <v>46541</v>
          </cell>
          <cell r="B417">
            <v>11007</v>
          </cell>
          <cell r="C417">
            <v>1144</v>
          </cell>
          <cell r="E417">
            <v>1000</v>
          </cell>
        </row>
        <row r="418">
          <cell r="A418">
            <v>46550</v>
          </cell>
          <cell r="B418">
            <v>11023</v>
          </cell>
          <cell r="C418">
            <v>1147</v>
          </cell>
          <cell r="E418">
            <v>1000</v>
          </cell>
        </row>
        <row r="419">
          <cell r="A419">
            <v>46560</v>
          </cell>
          <cell r="B419">
            <v>11019</v>
          </cell>
          <cell r="C419">
            <v>1146</v>
          </cell>
          <cell r="E419">
            <v>1000</v>
          </cell>
        </row>
        <row r="420">
          <cell r="A420">
            <v>46565</v>
          </cell>
          <cell r="B420">
            <v>11023</v>
          </cell>
          <cell r="C420">
            <v>1147</v>
          </cell>
          <cell r="E420">
            <v>1000</v>
          </cell>
        </row>
        <row r="421">
          <cell r="A421">
            <v>46746</v>
          </cell>
          <cell r="B421">
            <v>11007</v>
          </cell>
          <cell r="C421">
            <v>1144</v>
          </cell>
          <cell r="E421">
            <v>1000</v>
          </cell>
        </row>
        <row r="422">
          <cell r="A422">
            <v>46748</v>
          </cell>
          <cell r="B422">
            <v>11007</v>
          </cell>
          <cell r="C422">
            <v>1144</v>
          </cell>
          <cell r="E422">
            <v>1000</v>
          </cell>
        </row>
        <row r="423">
          <cell r="A423">
            <v>46749</v>
          </cell>
          <cell r="B423">
            <v>11007</v>
          </cell>
          <cell r="C423">
            <v>1144</v>
          </cell>
          <cell r="E423">
            <v>1000</v>
          </cell>
        </row>
        <row r="424">
          <cell r="A424">
            <v>46756</v>
          </cell>
          <cell r="B424">
            <v>11015</v>
          </cell>
          <cell r="C424">
            <v>1111</v>
          </cell>
          <cell r="E424">
            <v>1000</v>
          </cell>
        </row>
        <row r="425">
          <cell r="A425">
            <v>46757</v>
          </cell>
          <cell r="B425">
            <v>11015</v>
          </cell>
          <cell r="C425">
            <v>1111</v>
          </cell>
          <cell r="E425">
            <v>1000</v>
          </cell>
        </row>
        <row r="426">
          <cell r="A426">
            <v>46758</v>
          </cell>
          <cell r="B426">
            <v>11015</v>
          </cell>
          <cell r="C426">
            <v>1111</v>
          </cell>
          <cell r="E426">
            <v>1000</v>
          </cell>
        </row>
        <row r="427">
          <cell r="A427">
            <v>46760</v>
          </cell>
          <cell r="B427">
            <v>11007</v>
          </cell>
          <cell r="C427">
            <v>1144</v>
          </cell>
          <cell r="E427">
            <v>1000</v>
          </cell>
        </row>
        <row r="428">
          <cell r="A428">
            <v>46770</v>
          </cell>
          <cell r="B428">
            <v>11023</v>
          </cell>
          <cell r="C428">
            <v>1147</v>
          </cell>
          <cell r="E428">
            <v>1000</v>
          </cell>
        </row>
        <row r="429">
          <cell r="A429">
            <v>46776</v>
          </cell>
          <cell r="B429">
            <v>11023</v>
          </cell>
          <cell r="C429">
            <v>1147</v>
          </cell>
          <cell r="E429">
            <v>1000</v>
          </cell>
        </row>
        <row r="430">
          <cell r="A430">
            <v>46777</v>
          </cell>
          <cell r="B430">
            <v>11023</v>
          </cell>
          <cell r="C430">
            <v>1147</v>
          </cell>
          <cell r="E430">
            <v>1000</v>
          </cell>
        </row>
        <row r="431">
          <cell r="A431">
            <v>46779</v>
          </cell>
          <cell r="B431">
            <v>11023</v>
          </cell>
          <cell r="C431">
            <v>1147</v>
          </cell>
          <cell r="E431">
            <v>1000</v>
          </cell>
        </row>
        <row r="432">
          <cell r="A432">
            <v>46780</v>
          </cell>
          <cell r="B432">
            <v>11015</v>
          </cell>
          <cell r="C432">
            <v>1111</v>
          </cell>
          <cell r="E432">
            <v>1000</v>
          </cell>
        </row>
        <row r="433">
          <cell r="A433">
            <v>47500</v>
          </cell>
          <cell r="B433">
            <v>10765</v>
          </cell>
          <cell r="C433">
            <v>1192</v>
          </cell>
          <cell r="E433">
            <v>1000</v>
          </cell>
        </row>
        <row r="434">
          <cell r="A434">
            <v>47770</v>
          </cell>
          <cell r="B434">
            <v>10819</v>
          </cell>
          <cell r="C434">
            <v>1167</v>
          </cell>
          <cell r="E434">
            <v>1000</v>
          </cell>
        </row>
        <row r="435">
          <cell r="A435">
            <v>47950</v>
          </cell>
          <cell r="B435">
            <v>11934</v>
          </cell>
          <cell r="C435">
            <v>1167</v>
          </cell>
          <cell r="E435">
            <v>1000</v>
          </cell>
        </row>
        <row r="436">
          <cell r="A436">
            <v>47970</v>
          </cell>
          <cell r="B436">
            <v>11933</v>
          </cell>
          <cell r="C436">
            <v>1167</v>
          </cell>
          <cell r="E436">
            <v>1000</v>
          </cell>
        </row>
        <row r="437">
          <cell r="A437">
            <v>47975</v>
          </cell>
          <cell r="B437">
            <v>10816</v>
          </cell>
          <cell r="C437">
            <v>1167</v>
          </cell>
          <cell r="E437">
            <v>1000</v>
          </cell>
        </row>
        <row r="438">
          <cell r="A438">
            <v>48080</v>
          </cell>
          <cell r="B438">
            <v>10823</v>
          </cell>
          <cell r="C438">
            <v>1106</v>
          </cell>
          <cell r="E438">
            <v>1000</v>
          </cell>
        </row>
        <row r="439">
          <cell r="A439">
            <v>48340</v>
          </cell>
          <cell r="B439">
            <v>10855</v>
          </cell>
          <cell r="C439">
            <v>1110</v>
          </cell>
          <cell r="E439">
            <v>1000</v>
          </cell>
        </row>
        <row r="440">
          <cell r="A440">
            <v>48341</v>
          </cell>
          <cell r="B440">
            <v>10855</v>
          </cell>
          <cell r="C440">
            <v>1110</v>
          </cell>
          <cell r="E440">
            <v>1000</v>
          </cell>
        </row>
        <row r="441">
          <cell r="A441">
            <v>49500</v>
          </cell>
          <cell r="B441">
            <v>10819</v>
          </cell>
          <cell r="C441">
            <v>1167</v>
          </cell>
          <cell r="E441">
            <v>1000</v>
          </cell>
        </row>
        <row r="442">
          <cell r="A442">
            <v>49509</v>
          </cell>
          <cell r="B442">
            <v>11685</v>
          </cell>
          <cell r="C442">
            <v>1201</v>
          </cell>
          <cell r="E442">
            <v>1000</v>
          </cell>
        </row>
        <row r="443">
          <cell r="A443">
            <v>49570</v>
          </cell>
          <cell r="B443">
            <v>11123</v>
          </cell>
          <cell r="C443">
            <v>1167</v>
          </cell>
          <cell r="E443">
            <v>1000</v>
          </cell>
        </row>
        <row r="444">
          <cell r="A444">
            <v>49580</v>
          </cell>
          <cell r="B444">
            <v>11125</v>
          </cell>
          <cell r="C444">
            <v>1167</v>
          </cell>
          <cell r="E444">
            <v>1000</v>
          </cell>
        </row>
        <row r="445">
          <cell r="A445">
            <v>49610</v>
          </cell>
          <cell r="B445">
            <v>11031</v>
          </cell>
          <cell r="C445">
            <v>1149</v>
          </cell>
          <cell r="E445">
            <v>1000</v>
          </cell>
        </row>
        <row r="446">
          <cell r="A446">
            <v>49630</v>
          </cell>
          <cell r="B446">
            <v>10867</v>
          </cell>
          <cell r="C446">
            <v>1113</v>
          </cell>
          <cell r="E446">
            <v>1000</v>
          </cell>
        </row>
        <row r="447">
          <cell r="A447">
            <v>49650</v>
          </cell>
          <cell r="B447">
            <v>10903</v>
          </cell>
          <cell r="C447">
            <v>1122</v>
          </cell>
          <cell r="E447">
            <v>1000</v>
          </cell>
        </row>
        <row r="448">
          <cell r="A448">
            <v>49680</v>
          </cell>
          <cell r="B448">
            <v>10820</v>
          </cell>
          <cell r="C448">
            <v>1167</v>
          </cell>
          <cell r="E448">
            <v>1000</v>
          </cell>
        </row>
        <row r="449">
          <cell r="A449">
            <v>49690</v>
          </cell>
          <cell r="B449">
            <v>10818</v>
          </cell>
          <cell r="C449">
            <v>1167</v>
          </cell>
          <cell r="E449">
            <v>1000</v>
          </cell>
        </row>
        <row r="450">
          <cell r="A450">
            <v>52002</v>
          </cell>
          <cell r="B450">
            <v>11911</v>
          </cell>
          <cell r="C450">
            <v>1167</v>
          </cell>
          <cell r="E450">
            <v>1000</v>
          </cell>
        </row>
        <row r="451">
          <cell r="A451">
            <v>52010</v>
          </cell>
          <cell r="B451">
            <v>11910</v>
          </cell>
          <cell r="C451">
            <v>1167</v>
          </cell>
          <cell r="E451">
            <v>1000</v>
          </cell>
        </row>
        <row r="452">
          <cell r="A452">
            <v>52101</v>
          </cell>
          <cell r="B452">
            <v>11910</v>
          </cell>
          <cell r="C452">
            <v>1167</v>
          </cell>
          <cell r="E452">
            <v>1000</v>
          </cell>
        </row>
        <row r="453">
          <cell r="A453">
            <v>52104</v>
          </cell>
          <cell r="B453">
            <v>12293</v>
          </cell>
          <cell r="C453">
            <v>1201</v>
          </cell>
          <cell r="E453">
            <v>1000</v>
          </cell>
        </row>
        <row r="454">
          <cell r="A454">
            <v>52105</v>
          </cell>
          <cell r="B454">
            <v>12293</v>
          </cell>
          <cell r="C454">
            <v>1201</v>
          </cell>
          <cell r="E454">
            <v>1000</v>
          </cell>
        </row>
        <row r="455">
          <cell r="A455">
            <v>52106</v>
          </cell>
          <cell r="B455">
            <v>12293</v>
          </cell>
          <cell r="C455">
            <v>1201</v>
          </cell>
          <cell r="E455">
            <v>1000</v>
          </cell>
        </row>
        <row r="456">
          <cell r="A456">
            <v>52108</v>
          </cell>
          <cell r="B456">
            <v>11131</v>
          </cell>
          <cell r="C456">
            <v>1167</v>
          </cell>
          <cell r="E456">
            <v>1000</v>
          </cell>
        </row>
        <row r="457">
          <cell r="A457">
            <v>52109</v>
          </cell>
          <cell r="B457">
            <v>11131</v>
          </cell>
          <cell r="C457">
            <v>1167</v>
          </cell>
          <cell r="E457">
            <v>1000</v>
          </cell>
        </row>
        <row r="458">
          <cell r="A458">
            <v>52113</v>
          </cell>
          <cell r="B458">
            <v>11255</v>
          </cell>
          <cell r="C458">
            <v>1106</v>
          </cell>
          <cell r="E458">
            <v>1000</v>
          </cell>
        </row>
        <row r="459">
          <cell r="A459">
            <v>52114</v>
          </cell>
          <cell r="B459">
            <v>11145</v>
          </cell>
          <cell r="C459">
            <v>1113</v>
          </cell>
          <cell r="E459">
            <v>1000</v>
          </cell>
        </row>
        <row r="460">
          <cell r="A460">
            <v>52116</v>
          </cell>
          <cell r="B460">
            <v>11131</v>
          </cell>
          <cell r="C460">
            <v>1167</v>
          </cell>
          <cell r="E460">
            <v>1000</v>
          </cell>
        </row>
        <row r="461">
          <cell r="A461">
            <v>52117</v>
          </cell>
          <cell r="B461">
            <v>11135</v>
          </cell>
          <cell r="C461">
            <v>1167</v>
          </cell>
          <cell r="E461">
            <v>1000</v>
          </cell>
        </row>
        <row r="462">
          <cell r="A462">
            <v>52120</v>
          </cell>
          <cell r="B462">
            <v>11907</v>
          </cell>
          <cell r="C462">
            <v>1167</v>
          </cell>
          <cell r="E462">
            <v>1000</v>
          </cell>
        </row>
        <row r="463">
          <cell r="A463">
            <v>52125</v>
          </cell>
          <cell r="B463">
            <v>12301</v>
          </cell>
          <cell r="C463">
            <v>1167</v>
          </cell>
          <cell r="E463">
            <v>1000</v>
          </cell>
        </row>
        <row r="464">
          <cell r="A464">
            <v>52126</v>
          </cell>
          <cell r="B464">
            <v>12301</v>
          </cell>
          <cell r="C464">
            <v>1167</v>
          </cell>
          <cell r="E464">
            <v>1000</v>
          </cell>
        </row>
        <row r="465">
          <cell r="A465">
            <v>52129</v>
          </cell>
          <cell r="B465">
            <v>12299</v>
          </cell>
          <cell r="C465">
            <v>1167</v>
          </cell>
          <cell r="E465">
            <v>1000</v>
          </cell>
        </row>
        <row r="466">
          <cell r="A466">
            <v>52131</v>
          </cell>
          <cell r="B466">
            <v>11315</v>
          </cell>
          <cell r="C466">
            <v>1157</v>
          </cell>
          <cell r="E466">
            <v>1000</v>
          </cell>
        </row>
        <row r="467">
          <cell r="A467">
            <v>52132</v>
          </cell>
          <cell r="B467">
            <v>11320</v>
          </cell>
          <cell r="C467">
            <v>1157</v>
          </cell>
          <cell r="E467">
            <v>1000</v>
          </cell>
        </row>
        <row r="468">
          <cell r="A468">
            <v>52133</v>
          </cell>
          <cell r="B468">
            <v>11305</v>
          </cell>
          <cell r="C468">
            <v>1148</v>
          </cell>
          <cell r="E468">
            <v>1000</v>
          </cell>
        </row>
        <row r="469">
          <cell r="A469">
            <v>52134</v>
          </cell>
          <cell r="B469">
            <v>11335</v>
          </cell>
          <cell r="C469">
            <v>1160</v>
          </cell>
          <cell r="E469">
            <v>1000</v>
          </cell>
        </row>
        <row r="470">
          <cell r="A470">
            <v>52135</v>
          </cell>
          <cell r="B470">
            <v>11340</v>
          </cell>
          <cell r="C470">
            <v>1160</v>
          </cell>
          <cell r="E470">
            <v>1000</v>
          </cell>
        </row>
        <row r="471">
          <cell r="A471">
            <v>52136</v>
          </cell>
          <cell r="B471">
            <v>11345</v>
          </cell>
          <cell r="C471">
            <v>1159</v>
          </cell>
          <cell r="E471">
            <v>1000</v>
          </cell>
        </row>
        <row r="472">
          <cell r="A472">
            <v>52137</v>
          </cell>
          <cell r="B472">
            <v>11280</v>
          </cell>
          <cell r="C472">
            <v>1154</v>
          </cell>
          <cell r="E472">
            <v>1000</v>
          </cell>
        </row>
        <row r="473">
          <cell r="A473">
            <v>52138</v>
          </cell>
          <cell r="B473">
            <v>11350</v>
          </cell>
          <cell r="C473">
            <v>1159</v>
          </cell>
          <cell r="E473">
            <v>1000</v>
          </cell>
        </row>
        <row r="474">
          <cell r="A474">
            <v>52139</v>
          </cell>
          <cell r="B474">
            <v>11285</v>
          </cell>
          <cell r="C474">
            <v>1153</v>
          </cell>
          <cell r="E474">
            <v>1000</v>
          </cell>
        </row>
        <row r="475">
          <cell r="A475">
            <v>52141</v>
          </cell>
          <cell r="B475">
            <v>11300</v>
          </cell>
          <cell r="C475">
            <v>1156</v>
          </cell>
          <cell r="E475">
            <v>1000</v>
          </cell>
        </row>
        <row r="476">
          <cell r="A476">
            <v>52142</v>
          </cell>
          <cell r="B476">
            <v>11290</v>
          </cell>
          <cell r="C476">
            <v>1152</v>
          </cell>
          <cell r="E476">
            <v>1000</v>
          </cell>
        </row>
        <row r="477">
          <cell r="A477">
            <v>52143</v>
          </cell>
          <cell r="B477">
            <v>11295</v>
          </cell>
          <cell r="C477">
            <v>1155</v>
          </cell>
          <cell r="E477">
            <v>1000</v>
          </cell>
        </row>
        <row r="478">
          <cell r="A478">
            <v>52144</v>
          </cell>
          <cell r="B478">
            <v>11310</v>
          </cell>
          <cell r="C478">
            <v>1151</v>
          </cell>
          <cell r="E478">
            <v>1000</v>
          </cell>
        </row>
        <row r="479">
          <cell r="A479">
            <v>52145</v>
          </cell>
          <cell r="B479">
            <v>11325</v>
          </cell>
          <cell r="C479">
            <v>1150</v>
          </cell>
          <cell r="E479">
            <v>1000</v>
          </cell>
        </row>
        <row r="480">
          <cell r="A480">
            <v>52146</v>
          </cell>
          <cell r="B480">
            <v>11330</v>
          </cell>
          <cell r="C480">
            <v>1149</v>
          </cell>
          <cell r="E480">
            <v>1000</v>
          </cell>
        </row>
        <row r="481">
          <cell r="A481">
            <v>52149</v>
          </cell>
          <cell r="B481">
            <v>11135</v>
          </cell>
          <cell r="C481">
            <v>1167</v>
          </cell>
          <cell r="E481">
            <v>1000</v>
          </cell>
        </row>
        <row r="482">
          <cell r="A482">
            <v>52151</v>
          </cell>
          <cell r="B482">
            <v>11320</v>
          </cell>
          <cell r="C482">
            <v>1157</v>
          </cell>
          <cell r="E482">
            <v>1000</v>
          </cell>
        </row>
        <row r="483">
          <cell r="A483">
            <v>52152</v>
          </cell>
          <cell r="B483">
            <v>11315</v>
          </cell>
          <cell r="C483">
            <v>1157</v>
          </cell>
          <cell r="E483">
            <v>1000</v>
          </cell>
        </row>
        <row r="484">
          <cell r="A484">
            <v>52156</v>
          </cell>
          <cell r="B484">
            <v>11355</v>
          </cell>
          <cell r="C484">
            <v>1132</v>
          </cell>
          <cell r="E484">
            <v>1000</v>
          </cell>
        </row>
        <row r="485">
          <cell r="A485">
            <v>52157</v>
          </cell>
          <cell r="B485">
            <v>11360</v>
          </cell>
          <cell r="C485">
            <v>1140</v>
          </cell>
          <cell r="E485">
            <v>1000</v>
          </cell>
        </row>
        <row r="486">
          <cell r="A486">
            <v>52158</v>
          </cell>
          <cell r="B486">
            <v>11365</v>
          </cell>
          <cell r="C486">
            <v>1140</v>
          </cell>
          <cell r="E486">
            <v>1000</v>
          </cell>
        </row>
        <row r="487">
          <cell r="A487">
            <v>52159</v>
          </cell>
          <cell r="B487">
            <v>11370</v>
          </cell>
          <cell r="C487">
            <v>1140</v>
          </cell>
          <cell r="E487">
            <v>1000</v>
          </cell>
        </row>
        <row r="488">
          <cell r="A488">
            <v>52160</v>
          </cell>
          <cell r="B488">
            <v>11375</v>
          </cell>
          <cell r="C488">
            <v>1140</v>
          </cell>
          <cell r="E488">
            <v>1000</v>
          </cell>
        </row>
        <row r="489">
          <cell r="A489">
            <v>52163</v>
          </cell>
          <cell r="B489">
            <v>11380</v>
          </cell>
          <cell r="C489">
            <v>1134</v>
          </cell>
          <cell r="E489">
            <v>1000</v>
          </cell>
        </row>
        <row r="490">
          <cell r="A490">
            <v>52164</v>
          </cell>
          <cell r="B490">
            <v>11385</v>
          </cell>
          <cell r="C490">
            <v>1140</v>
          </cell>
          <cell r="E490">
            <v>1000</v>
          </cell>
        </row>
        <row r="491">
          <cell r="A491">
            <v>52165</v>
          </cell>
          <cell r="B491">
            <v>11390</v>
          </cell>
          <cell r="C491">
            <v>1139</v>
          </cell>
          <cell r="E491">
            <v>1000</v>
          </cell>
        </row>
        <row r="492">
          <cell r="A492">
            <v>52167</v>
          </cell>
          <cell r="B492">
            <v>11395</v>
          </cell>
          <cell r="C492">
            <v>1139</v>
          </cell>
          <cell r="E492">
            <v>1000</v>
          </cell>
        </row>
        <row r="493">
          <cell r="A493">
            <v>52168</v>
          </cell>
          <cell r="B493">
            <v>11400</v>
          </cell>
          <cell r="C493">
            <v>1139</v>
          </cell>
          <cell r="E493">
            <v>1000</v>
          </cell>
        </row>
        <row r="494">
          <cell r="A494">
            <v>52169</v>
          </cell>
          <cell r="B494">
            <v>11405</v>
          </cell>
          <cell r="C494">
            <v>1134</v>
          </cell>
          <cell r="E494">
            <v>1000</v>
          </cell>
        </row>
        <row r="495">
          <cell r="A495">
            <v>52170</v>
          </cell>
          <cell r="B495">
            <v>11410</v>
          </cell>
          <cell r="C495">
            <v>1133</v>
          </cell>
          <cell r="E495">
            <v>1000</v>
          </cell>
        </row>
        <row r="496">
          <cell r="A496">
            <v>52171</v>
          </cell>
          <cell r="B496">
            <v>11142</v>
          </cell>
          <cell r="C496">
            <v>1167</v>
          </cell>
          <cell r="E496">
            <v>1000</v>
          </cell>
        </row>
        <row r="497">
          <cell r="A497">
            <v>52181</v>
          </cell>
          <cell r="B497">
            <v>11145</v>
          </cell>
          <cell r="C497">
            <v>1113</v>
          </cell>
          <cell r="E497">
            <v>1000</v>
          </cell>
        </row>
        <row r="498">
          <cell r="A498">
            <v>52182</v>
          </cell>
          <cell r="B498">
            <v>11175</v>
          </cell>
          <cell r="C498">
            <v>1111</v>
          </cell>
          <cell r="E498">
            <v>1000</v>
          </cell>
        </row>
        <row r="499">
          <cell r="A499">
            <v>52183</v>
          </cell>
          <cell r="B499">
            <v>11570</v>
          </cell>
          <cell r="C499">
            <v>1147</v>
          </cell>
          <cell r="E499">
            <v>1000</v>
          </cell>
        </row>
        <row r="500">
          <cell r="A500">
            <v>52184</v>
          </cell>
          <cell r="B500">
            <v>11155</v>
          </cell>
          <cell r="C500">
            <v>1115</v>
          </cell>
          <cell r="E500">
            <v>1000</v>
          </cell>
        </row>
        <row r="501">
          <cell r="A501">
            <v>52186</v>
          </cell>
          <cell r="B501">
            <v>11160</v>
          </cell>
          <cell r="C501">
            <v>1114</v>
          </cell>
          <cell r="E501">
            <v>1000</v>
          </cell>
        </row>
        <row r="502">
          <cell r="A502">
            <v>52187</v>
          </cell>
          <cell r="B502">
            <v>11150</v>
          </cell>
          <cell r="C502">
            <v>1110</v>
          </cell>
          <cell r="E502">
            <v>1000</v>
          </cell>
        </row>
        <row r="503">
          <cell r="A503">
            <v>52188</v>
          </cell>
          <cell r="B503">
            <v>11575</v>
          </cell>
          <cell r="C503">
            <v>1145</v>
          </cell>
          <cell r="E503">
            <v>1000</v>
          </cell>
        </row>
        <row r="504">
          <cell r="A504">
            <v>52189</v>
          </cell>
          <cell r="B504">
            <v>11180</v>
          </cell>
          <cell r="C504">
            <v>1112</v>
          </cell>
          <cell r="E504">
            <v>1000</v>
          </cell>
        </row>
        <row r="505">
          <cell r="A505">
            <v>52190</v>
          </cell>
          <cell r="B505">
            <v>11165</v>
          </cell>
          <cell r="C505">
            <v>1115</v>
          </cell>
          <cell r="E505">
            <v>1000</v>
          </cell>
        </row>
        <row r="506">
          <cell r="A506">
            <v>52191</v>
          </cell>
          <cell r="B506">
            <v>11580</v>
          </cell>
          <cell r="C506">
            <v>1146</v>
          </cell>
          <cell r="E506">
            <v>1000</v>
          </cell>
        </row>
        <row r="507">
          <cell r="A507">
            <v>52192</v>
          </cell>
          <cell r="B507">
            <v>11170</v>
          </cell>
          <cell r="C507">
            <v>1114</v>
          </cell>
          <cell r="E507">
            <v>1000</v>
          </cell>
        </row>
        <row r="508">
          <cell r="A508">
            <v>52193</v>
          </cell>
          <cell r="B508">
            <v>11585</v>
          </cell>
          <cell r="C508">
            <v>1144</v>
          </cell>
          <cell r="E508">
            <v>1000</v>
          </cell>
        </row>
        <row r="509">
          <cell r="A509">
            <v>52195</v>
          </cell>
          <cell r="B509">
            <v>11240</v>
          </cell>
          <cell r="C509">
            <v>1178</v>
          </cell>
          <cell r="E509">
            <v>1000</v>
          </cell>
        </row>
        <row r="510">
          <cell r="A510">
            <v>52196</v>
          </cell>
          <cell r="B510">
            <v>11175</v>
          </cell>
          <cell r="C510">
            <v>1111</v>
          </cell>
          <cell r="E510">
            <v>1000</v>
          </cell>
        </row>
        <row r="511">
          <cell r="A511">
            <v>52197</v>
          </cell>
          <cell r="B511">
            <v>11590</v>
          </cell>
          <cell r="C511">
            <v>1111</v>
          </cell>
          <cell r="E511">
            <v>1000</v>
          </cell>
        </row>
        <row r="512">
          <cell r="A512">
            <v>52199</v>
          </cell>
          <cell r="B512">
            <v>11145</v>
          </cell>
          <cell r="C512">
            <v>1113</v>
          </cell>
          <cell r="E512">
            <v>1000</v>
          </cell>
        </row>
        <row r="513">
          <cell r="A513">
            <v>52201</v>
          </cell>
          <cell r="B513">
            <v>11465</v>
          </cell>
          <cell r="C513">
            <v>1165</v>
          </cell>
          <cell r="E513">
            <v>1000</v>
          </cell>
        </row>
        <row r="514">
          <cell r="A514">
            <v>52202</v>
          </cell>
          <cell r="B514">
            <v>11470</v>
          </cell>
          <cell r="C514">
            <v>1165</v>
          </cell>
          <cell r="E514">
            <v>1000</v>
          </cell>
        </row>
        <row r="515">
          <cell r="A515">
            <v>52203</v>
          </cell>
          <cell r="B515">
            <v>11475</v>
          </cell>
          <cell r="C515">
            <v>1165</v>
          </cell>
          <cell r="E515">
            <v>1000</v>
          </cell>
        </row>
        <row r="516">
          <cell r="A516">
            <v>52204</v>
          </cell>
          <cell r="B516">
            <v>11480</v>
          </cell>
          <cell r="C516">
            <v>1166</v>
          </cell>
          <cell r="E516">
            <v>1000</v>
          </cell>
        </row>
        <row r="517">
          <cell r="A517">
            <v>52206</v>
          </cell>
          <cell r="B517">
            <v>11485</v>
          </cell>
          <cell r="C517">
            <v>1163</v>
          </cell>
          <cell r="E517">
            <v>1000</v>
          </cell>
        </row>
        <row r="518">
          <cell r="A518">
            <v>52206</v>
          </cell>
          <cell r="B518">
            <v>11490</v>
          </cell>
          <cell r="C518">
            <v>1164</v>
          </cell>
          <cell r="E518">
            <v>1000</v>
          </cell>
        </row>
        <row r="519">
          <cell r="A519">
            <v>52207</v>
          </cell>
          <cell r="B519">
            <v>11495</v>
          </cell>
          <cell r="C519">
            <v>1164</v>
          </cell>
          <cell r="E519">
            <v>1000</v>
          </cell>
        </row>
        <row r="520">
          <cell r="A520">
            <v>52208</v>
          </cell>
          <cell r="B520">
            <v>11500</v>
          </cell>
          <cell r="C520">
            <v>1163</v>
          </cell>
          <cell r="E520">
            <v>1000</v>
          </cell>
        </row>
        <row r="521">
          <cell r="A521">
            <v>52209</v>
          </cell>
          <cell r="B521">
            <v>11505</v>
          </cell>
          <cell r="C521">
            <v>1138</v>
          </cell>
          <cell r="E521">
            <v>1000</v>
          </cell>
        </row>
        <row r="522">
          <cell r="A522">
            <v>52210</v>
          </cell>
          <cell r="B522">
            <v>11520</v>
          </cell>
          <cell r="C522">
            <v>1166</v>
          </cell>
          <cell r="E522">
            <v>1000</v>
          </cell>
        </row>
        <row r="523">
          <cell r="A523">
            <v>52211</v>
          </cell>
          <cell r="B523">
            <v>11525</v>
          </cell>
          <cell r="C523">
            <v>1137</v>
          </cell>
          <cell r="E523">
            <v>1000</v>
          </cell>
        </row>
        <row r="524">
          <cell r="A524">
            <v>52212</v>
          </cell>
          <cell r="B524">
            <v>11510</v>
          </cell>
          <cell r="C524">
            <v>1165</v>
          </cell>
          <cell r="E524">
            <v>1000</v>
          </cell>
        </row>
        <row r="525">
          <cell r="A525">
            <v>52213</v>
          </cell>
          <cell r="B525">
            <v>11515</v>
          </cell>
          <cell r="C525">
            <v>1177</v>
          </cell>
          <cell r="E525">
            <v>1000</v>
          </cell>
        </row>
        <row r="526">
          <cell r="A526">
            <v>52214</v>
          </cell>
          <cell r="B526">
            <v>11142</v>
          </cell>
          <cell r="C526">
            <v>1167</v>
          </cell>
          <cell r="E526">
            <v>1000</v>
          </cell>
        </row>
        <row r="527">
          <cell r="A527">
            <v>52226</v>
          </cell>
          <cell r="B527">
            <v>11555</v>
          </cell>
          <cell r="C527">
            <v>1162</v>
          </cell>
          <cell r="E527">
            <v>1000</v>
          </cell>
        </row>
        <row r="528">
          <cell r="A528">
            <v>52227</v>
          </cell>
          <cell r="B528">
            <v>11560</v>
          </cell>
          <cell r="C528">
            <v>1161</v>
          </cell>
          <cell r="E528">
            <v>1000</v>
          </cell>
        </row>
        <row r="529">
          <cell r="A529">
            <v>52228</v>
          </cell>
          <cell r="B529">
            <v>11565</v>
          </cell>
          <cell r="C529">
            <v>1161</v>
          </cell>
          <cell r="E529">
            <v>1000</v>
          </cell>
        </row>
        <row r="530">
          <cell r="A530">
            <v>52230</v>
          </cell>
          <cell r="B530">
            <v>11565</v>
          </cell>
          <cell r="C530">
            <v>1161</v>
          </cell>
          <cell r="E530">
            <v>1000</v>
          </cell>
        </row>
        <row r="531">
          <cell r="A531">
            <v>52251</v>
          </cell>
          <cell r="B531">
            <v>11530</v>
          </cell>
          <cell r="C531">
            <v>1129</v>
          </cell>
          <cell r="E531">
            <v>1000</v>
          </cell>
        </row>
        <row r="532">
          <cell r="A532">
            <v>52252</v>
          </cell>
          <cell r="B532">
            <v>11535</v>
          </cell>
          <cell r="C532">
            <v>1127</v>
          </cell>
          <cell r="E532">
            <v>1000</v>
          </cell>
        </row>
        <row r="533">
          <cell r="A533">
            <v>52253</v>
          </cell>
          <cell r="B533">
            <v>11540</v>
          </cell>
          <cell r="C533">
            <v>1127</v>
          </cell>
          <cell r="E533">
            <v>1000</v>
          </cell>
        </row>
        <row r="534">
          <cell r="A534">
            <v>52254</v>
          </cell>
          <cell r="B534">
            <v>11545</v>
          </cell>
          <cell r="C534">
            <v>1124</v>
          </cell>
          <cell r="E534">
            <v>1000</v>
          </cell>
        </row>
        <row r="535">
          <cell r="A535">
            <v>52255</v>
          </cell>
          <cell r="B535">
            <v>11185</v>
          </cell>
          <cell r="C535">
            <v>1126</v>
          </cell>
          <cell r="E535">
            <v>1000</v>
          </cell>
        </row>
        <row r="536">
          <cell r="A536">
            <v>52256</v>
          </cell>
          <cell r="B536">
            <v>11190</v>
          </cell>
          <cell r="C536">
            <v>1123</v>
          </cell>
          <cell r="E536">
            <v>1000</v>
          </cell>
        </row>
        <row r="537">
          <cell r="A537">
            <v>52257</v>
          </cell>
          <cell r="B537">
            <v>11550</v>
          </cell>
          <cell r="C537">
            <v>1124</v>
          </cell>
          <cell r="E537">
            <v>1000</v>
          </cell>
        </row>
        <row r="538">
          <cell r="A538">
            <v>52258</v>
          </cell>
          <cell r="B538">
            <v>11195</v>
          </cell>
          <cell r="C538">
            <v>1125</v>
          </cell>
          <cell r="E538">
            <v>1000</v>
          </cell>
        </row>
        <row r="539">
          <cell r="A539">
            <v>52259</v>
          </cell>
          <cell r="B539">
            <v>11545</v>
          </cell>
          <cell r="C539">
            <v>1124</v>
          </cell>
          <cell r="E539">
            <v>1000</v>
          </cell>
        </row>
        <row r="540">
          <cell r="A540">
            <v>52260</v>
          </cell>
          <cell r="B540">
            <v>11545</v>
          </cell>
          <cell r="C540">
            <v>1124</v>
          </cell>
          <cell r="E540">
            <v>1000</v>
          </cell>
        </row>
        <row r="541">
          <cell r="A541">
            <v>52261</v>
          </cell>
          <cell r="B541">
            <v>11142</v>
          </cell>
          <cell r="C541">
            <v>1167</v>
          </cell>
          <cell r="E541">
            <v>1000</v>
          </cell>
        </row>
        <row r="542">
          <cell r="A542">
            <v>52276</v>
          </cell>
          <cell r="B542">
            <v>11200</v>
          </cell>
          <cell r="C542">
            <v>1120</v>
          </cell>
          <cell r="E542">
            <v>1000</v>
          </cell>
        </row>
        <row r="543">
          <cell r="A543">
            <v>52278</v>
          </cell>
          <cell r="B543">
            <v>11210</v>
          </cell>
          <cell r="C543">
            <v>1121</v>
          </cell>
          <cell r="E543">
            <v>1000</v>
          </cell>
        </row>
        <row r="544">
          <cell r="A544">
            <v>52279</v>
          </cell>
          <cell r="B544">
            <v>11235</v>
          </cell>
          <cell r="C544">
            <v>1108</v>
          </cell>
          <cell r="E544">
            <v>1000</v>
          </cell>
        </row>
        <row r="545">
          <cell r="A545">
            <v>52280</v>
          </cell>
          <cell r="B545">
            <v>11245</v>
          </cell>
          <cell r="C545">
            <v>1107</v>
          </cell>
          <cell r="E545">
            <v>1000</v>
          </cell>
        </row>
        <row r="546">
          <cell r="A546">
            <v>52281</v>
          </cell>
          <cell r="B546">
            <v>11250</v>
          </cell>
          <cell r="C546">
            <v>1109</v>
          </cell>
          <cell r="E546">
            <v>1000</v>
          </cell>
        </row>
        <row r="547">
          <cell r="A547">
            <v>52283</v>
          </cell>
          <cell r="B547">
            <v>11255</v>
          </cell>
          <cell r="C547">
            <v>1106</v>
          </cell>
          <cell r="E547">
            <v>1000</v>
          </cell>
        </row>
        <row r="548">
          <cell r="A548">
            <v>52284</v>
          </cell>
          <cell r="B548">
            <v>11260</v>
          </cell>
          <cell r="C548">
            <v>1106</v>
          </cell>
          <cell r="E548">
            <v>1000</v>
          </cell>
        </row>
        <row r="549">
          <cell r="A549">
            <v>52285</v>
          </cell>
          <cell r="B549">
            <v>11205</v>
          </cell>
          <cell r="C549">
            <v>1122</v>
          </cell>
          <cell r="E549">
            <v>1000</v>
          </cell>
        </row>
        <row r="550">
          <cell r="A550">
            <v>52286</v>
          </cell>
          <cell r="B550">
            <v>11265</v>
          </cell>
          <cell r="C550">
            <v>1106</v>
          </cell>
          <cell r="E550">
            <v>1000</v>
          </cell>
        </row>
        <row r="551">
          <cell r="A551">
            <v>52289</v>
          </cell>
          <cell r="B551">
            <v>11270</v>
          </cell>
          <cell r="C551">
            <v>1106</v>
          </cell>
          <cell r="E551">
            <v>1000</v>
          </cell>
        </row>
        <row r="552">
          <cell r="A552">
            <v>52290</v>
          </cell>
          <cell r="B552">
            <v>11275</v>
          </cell>
          <cell r="C552">
            <v>1106</v>
          </cell>
          <cell r="E552">
            <v>1000</v>
          </cell>
        </row>
        <row r="553">
          <cell r="A553">
            <v>52291</v>
          </cell>
          <cell r="B553">
            <v>11220</v>
          </cell>
          <cell r="C553">
            <v>1116</v>
          </cell>
          <cell r="E553">
            <v>1000</v>
          </cell>
        </row>
        <row r="554">
          <cell r="A554">
            <v>52292</v>
          </cell>
          <cell r="B554">
            <v>11215</v>
          </cell>
          <cell r="C554">
            <v>1116</v>
          </cell>
          <cell r="E554">
            <v>1000</v>
          </cell>
        </row>
        <row r="555">
          <cell r="A555">
            <v>52293</v>
          </cell>
          <cell r="B555">
            <v>11225</v>
          </cell>
          <cell r="C555">
            <v>1117</v>
          </cell>
          <cell r="E555">
            <v>1000</v>
          </cell>
        </row>
        <row r="556">
          <cell r="A556">
            <v>52294</v>
          </cell>
          <cell r="B556">
            <v>11230</v>
          </cell>
          <cell r="C556">
            <v>1118</v>
          </cell>
          <cell r="E556">
            <v>1000</v>
          </cell>
        </row>
        <row r="557">
          <cell r="A557">
            <v>52301</v>
          </cell>
          <cell r="B557">
            <v>11415</v>
          </cell>
          <cell r="C557">
            <v>1175</v>
          </cell>
          <cell r="E557">
            <v>1000</v>
          </cell>
        </row>
        <row r="558">
          <cell r="A558">
            <v>52302</v>
          </cell>
          <cell r="B558">
            <v>11440</v>
          </cell>
          <cell r="C558">
            <v>1135</v>
          </cell>
          <cell r="E558">
            <v>1000</v>
          </cell>
        </row>
        <row r="559">
          <cell r="A559">
            <v>52303</v>
          </cell>
          <cell r="B559">
            <v>11455</v>
          </cell>
          <cell r="C559">
            <v>1176</v>
          </cell>
          <cell r="E559">
            <v>1000</v>
          </cell>
        </row>
        <row r="560">
          <cell r="A560">
            <v>52304</v>
          </cell>
          <cell r="B560">
            <v>11445</v>
          </cell>
          <cell r="C560">
            <v>1136</v>
          </cell>
          <cell r="E560">
            <v>1000</v>
          </cell>
        </row>
        <row r="561">
          <cell r="A561">
            <v>52305</v>
          </cell>
          <cell r="B561">
            <v>11460</v>
          </cell>
          <cell r="C561">
            <v>1174</v>
          </cell>
          <cell r="E561">
            <v>1000</v>
          </cell>
        </row>
        <row r="562">
          <cell r="A562">
            <v>52306</v>
          </cell>
          <cell r="B562">
            <v>11450</v>
          </cell>
          <cell r="C562">
            <v>1142</v>
          </cell>
          <cell r="E562">
            <v>1000</v>
          </cell>
        </row>
        <row r="563">
          <cell r="A563">
            <v>52307</v>
          </cell>
          <cell r="B563">
            <v>11420</v>
          </cell>
          <cell r="C563">
            <v>1130</v>
          </cell>
          <cell r="E563">
            <v>1000</v>
          </cell>
        </row>
        <row r="564">
          <cell r="A564">
            <v>52308</v>
          </cell>
          <cell r="B564">
            <v>11142</v>
          </cell>
          <cell r="C564">
            <v>1167</v>
          </cell>
          <cell r="E564">
            <v>1000</v>
          </cell>
        </row>
        <row r="565">
          <cell r="A565">
            <v>52309</v>
          </cell>
          <cell r="B565">
            <v>11425</v>
          </cell>
          <cell r="C565">
            <v>1130</v>
          </cell>
          <cell r="E565">
            <v>1000</v>
          </cell>
        </row>
        <row r="566">
          <cell r="A566">
            <v>52310</v>
          </cell>
          <cell r="B566">
            <v>11430</v>
          </cell>
          <cell r="C566">
            <v>1141</v>
          </cell>
          <cell r="E566">
            <v>1000</v>
          </cell>
        </row>
        <row r="567">
          <cell r="A567">
            <v>52311</v>
          </cell>
          <cell r="B567">
            <v>11435</v>
          </cell>
          <cell r="C567">
            <v>1141</v>
          </cell>
          <cell r="E567">
            <v>1000</v>
          </cell>
        </row>
        <row r="568">
          <cell r="A568">
            <v>52332</v>
          </cell>
          <cell r="B568">
            <v>11131</v>
          </cell>
          <cell r="C568">
            <v>1167</v>
          </cell>
          <cell r="E568">
            <v>1000</v>
          </cell>
        </row>
        <row r="569">
          <cell r="A569">
            <v>52350</v>
          </cell>
          <cell r="B569">
            <v>12297</v>
          </cell>
          <cell r="C569">
            <v>1167</v>
          </cell>
          <cell r="E569">
            <v>1000</v>
          </cell>
        </row>
        <row r="570">
          <cell r="A570">
            <v>52355</v>
          </cell>
          <cell r="B570">
            <v>11142</v>
          </cell>
          <cell r="C570">
            <v>1167</v>
          </cell>
          <cell r="E570">
            <v>1000</v>
          </cell>
        </row>
        <row r="571">
          <cell r="A571">
            <v>52360</v>
          </cell>
          <cell r="B571">
            <v>12298</v>
          </cell>
          <cell r="C571">
            <v>1167</v>
          </cell>
          <cell r="E571">
            <v>1000</v>
          </cell>
        </row>
        <row r="572">
          <cell r="A572">
            <v>52370</v>
          </cell>
          <cell r="B572">
            <v>12299</v>
          </cell>
          <cell r="C572">
            <v>1167</v>
          </cell>
          <cell r="E572">
            <v>1000</v>
          </cell>
        </row>
        <row r="573">
          <cell r="A573">
            <v>52371</v>
          </cell>
          <cell r="B573">
            <v>12300</v>
          </cell>
          <cell r="C573">
            <v>1167</v>
          </cell>
          <cell r="E573">
            <v>1000</v>
          </cell>
        </row>
        <row r="574">
          <cell r="A574">
            <v>52375</v>
          </cell>
          <cell r="B574">
            <v>12296</v>
          </cell>
          <cell r="C574">
            <v>1167</v>
          </cell>
          <cell r="E574">
            <v>1000</v>
          </cell>
        </row>
        <row r="575">
          <cell r="A575">
            <v>52380</v>
          </cell>
          <cell r="B575">
            <v>11910</v>
          </cell>
          <cell r="C575">
            <v>1167</v>
          </cell>
          <cell r="E575">
            <v>1000</v>
          </cell>
        </row>
        <row r="576">
          <cell r="A576">
            <v>52381</v>
          </cell>
          <cell r="B576">
            <v>12294</v>
          </cell>
          <cell r="C576">
            <v>1167</v>
          </cell>
          <cell r="E576">
            <v>1000</v>
          </cell>
        </row>
        <row r="577">
          <cell r="A577">
            <v>52390</v>
          </cell>
          <cell r="B577">
            <v>11908</v>
          </cell>
          <cell r="C577">
            <v>1167</v>
          </cell>
          <cell r="E577">
            <v>1000</v>
          </cell>
        </row>
        <row r="578">
          <cell r="A578">
            <v>52395</v>
          </cell>
          <cell r="B578">
            <v>11908</v>
          </cell>
          <cell r="C578">
            <v>1167</v>
          </cell>
          <cell r="E578">
            <v>1000</v>
          </cell>
        </row>
        <row r="579">
          <cell r="A579">
            <v>52401</v>
          </cell>
          <cell r="B579">
            <v>11135</v>
          </cell>
          <cell r="C579">
            <v>1167</v>
          </cell>
          <cell r="E579">
            <v>1000</v>
          </cell>
        </row>
        <row r="580">
          <cell r="A580">
            <v>52402</v>
          </cell>
          <cell r="B580">
            <v>11136</v>
          </cell>
          <cell r="C580">
            <v>1167</v>
          </cell>
          <cell r="E580">
            <v>1000</v>
          </cell>
        </row>
        <row r="581">
          <cell r="A581">
            <v>52403</v>
          </cell>
          <cell r="B581">
            <v>11138</v>
          </cell>
          <cell r="C581">
            <v>1167</v>
          </cell>
          <cell r="E581">
            <v>1000</v>
          </cell>
        </row>
        <row r="582">
          <cell r="A582">
            <v>52404</v>
          </cell>
          <cell r="B582">
            <v>11137</v>
          </cell>
          <cell r="C582">
            <v>1167</v>
          </cell>
          <cell r="E582">
            <v>1000</v>
          </cell>
        </row>
        <row r="583">
          <cell r="A583">
            <v>52405</v>
          </cell>
          <cell r="B583">
            <v>11135</v>
          </cell>
          <cell r="C583">
            <v>1167</v>
          </cell>
          <cell r="E583">
            <v>1000</v>
          </cell>
        </row>
        <row r="584">
          <cell r="A584">
            <v>52411</v>
          </cell>
          <cell r="B584">
            <v>11131</v>
          </cell>
          <cell r="C584">
            <v>1167</v>
          </cell>
          <cell r="E584">
            <v>1000</v>
          </cell>
        </row>
        <row r="585">
          <cell r="A585">
            <v>52412</v>
          </cell>
          <cell r="B585">
            <v>11132</v>
          </cell>
          <cell r="C585">
            <v>1167</v>
          </cell>
          <cell r="E585">
            <v>1000</v>
          </cell>
        </row>
        <row r="586">
          <cell r="A586">
            <v>52413</v>
          </cell>
          <cell r="B586">
            <v>11134</v>
          </cell>
          <cell r="C586">
            <v>1167</v>
          </cell>
          <cell r="E586">
            <v>1000</v>
          </cell>
        </row>
        <row r="587">
          <cell r="A587">
            <v>52414</v>
          </cell>
          <cell r="B587">
            <v>11133</v>
          </cell>
          <cell r="C587">
            <v>1167</v>
          </cell>
          <cell r="E587">
            <v>1000</v>
          </cell>
        </row>
        <row r="588">
          <cell r="A588">
            <v>52415</v>
          </cell>
          <cell r="B588">
            <v>11131</v>
          </cell>
          <cell r="C588">
            <v>1167</v>
          </cell>
          <cell r="E588">
            <v>1000</v>
          </cell>
        </row>
        <row r="589">
          <cell r="A589">
            <v>52475</v>
          </cell>
          <cell r="B589">
            <v>12295</v>
          </cell>
          <cell r="C589">
            <v>1167</v>
          </cell>
          <cell r="E589">
            <v>1000</v>
          </cell>
        </row>
        <row r="590">
          <cell r="A590">
            <v>52500</v>
          </cell>
          <cell r="B590">
            <v>11634</v>
          </cell>
          <cell r="C590">
            <v>1200</v>
          </cell>
          <cell r="E590">
            <v>1000</v>
          </cell>
        </row>
        <row r="591">
          <cell r="A591">
            <v>52607</v>
          </cell>
          <cell r="B591">
            <v>12249</v>
          </cell>
          <cell r="C591">
            <v>1201</v>
          </cell>
          <cell r="E591">
            <v>1000</v>
          </cell>
        </row>
        <row r="592">
          <cell r="A592">
            <v>52633</v>
          </cell>
          <cell r="B592">
            <v>11142</v>
          </cell>
          <cell r="C592">
            <v>1167</v>
          </cell>
          <cell r="E592">
            <v>1000</v>
          </cell>
        </row>
        <row r="593">
          <cell r="A593">
            <v>52641</v>
          </cell>
          <cell r="B593">
            <v>11142</v>
          </cell>
          <cell r="C593">
            <v>1167</v>
          </cell>
          <cell r="E593">
            <v>1000</v>
          </cell>
        </row>
        <row r="594">
          <cell r="A594">
            <v>52703</v>
          </cell>
          <cell r="B594">
            <v>12288</v>
          </cell>
          <cell r="C594">
            <v>1201</v>
          </cell>
          <cell r="E594">
            <v>1000</v>
          </cell>
        </row>
        <row r="595">
          <cell r="A595">
            <v>52704</v>
          </cell>
          <cell r="B595">
            <v>12270</v>
          </cell>
          <cell r="C595">
            <v>1201</v>
          </cell>
          <cell r="E595">
            <v>1000</v>
          </cell>
        </row>
        <row r="596">
          <cell r="A596">
            <v>52705</v>
          </cell>
          <cell r="B596">
            <v>12264</v>
          </cell>
          <cell r="C596">
            <v>1201</v>
          </cell>
          <cell r="E596">
            <v>1000</v>
          </cell>
        </row>
        <row r="597">
          <cell r="A597">
            <v>52706</v>
          </cell>
          <cell r="B597">
            <v>12282</v>
          </cell>
          <cell r="C597">
            <v>1201</v>
          </cell>
          <cell r="E597">
            <v>1000</v>
          </cell>
        </row>
        <row r="598">
          <cell r="A598">
            <v>52707</v>
          </cell>
          <cell r="B598">
            <v>12282</v>
          </cell>
          <cell r="C598">
            <v>1201</v>
          </cell>
          <cell r="E598">
            <v>1000</v>
          </cell>
        </row>
        <row r="599">
          <cell r="A599">
            <v>52708</v>
          </cell>
          <cell r="B599">
            <v>12276</v>
          </cell>
          <cell r="C599">
            <v>1201</v>
          </cell>
          <cell r="E599">
            <v>1000</v>
          </cell>
        </row>
        <row r="600">
          <cell r="A600">
            <v>52709</v>
          </cell>
          <cell r="B600">
            <v>12276</v>
          </cell>
          <cell r="C600">
            <v>1201</v>
          </cell>
          <cell r="E600">
            <v>1000</v>
          </cell>
        </row>
        <row r="601">
          <cell r="A601">
            <v>52710</v>
          </cell>
          <cell r="B601">
            <v>12270</v>
          </cell>
          <cell r="C601">
            <v>1201</v>
          </cell>
          <cell r="E601">
            <v>1000</v>
          </cell>
        </row>
        <row r="602">
          <cell r="A602">
            <v>52711</v>
          </cell>
          <cell r="B602">
            <v>12264</v>
          </cell>
          <cell r="C602">
            <v>1201</v>
          </cell>
          <cell r="E602">
            <v>1000</v>
          </cell>
        </row>
        <row r="603">
          <cell r="A603">
            <v>52712</v>
          </cell>
          <cell r="B603">
            <v>12258</v>
          </cell>
          <cell r="C603">
            <v>1201</v>
          </cell>
          <cell r="E603">
            <v>1000</v>
          </cell>
        </row>
        <row r="604">
          <cell r="A604">
            <v>52721</v>
          </cell>
          <cell r="B604">
            <v>11142</v>
          </cell>
          <cell r="C604">
            <v>1167</v>
          </cell>
          <cell r="E604">
            <v>1000</v>
          </cell>
        </row>
        <row r="605">
          <cell r="A605">
            <v>52750</v>
          </cell>
          <cell r="B605">
            <v>12249</v>
          </cell>
          <cell r="C605">
            <v>1201</v>
          </cell>
          <cell r="E605">
            <v>1000</v>
          </cell>
        </row>
        <row r="606">
          <cell r="A606">
            <v>52800</v>
          </cell>
          <cell r="B606">
            <v>12249</v>
          </cell>
          <cell r="C606">
            <v>1201</v>
          </cell>
          <cell r="E606">
            <v>1000</v>
          </cell>
        </row>
        <row r="607">
          <cell r="A607">
            <v>52804</v>
          </cell>
          <cell r="B607">
            <v>12249</v>
          </cell>
          <cell r="C607">
            <v>1201</v>
          </cell>
          <cell r="E607">
            <v>1000</v>
          </cell>
        </row>
        <row r="608">
          <cell r="A608">
            <v>52905</v>
          </cell>
          <cell r="B608">
            <v>11135</v>
          </cell>
          <cell r="C608">
            <v>1167</v>
          </cell>
          <cell r="E608">
            <v>1000</v>
          </cell>
        </row>
        <row r="609">
          <cell r="A609">
            <v>53101</v>
          </cell>
          <cell r="B609">
            <v>11125</v>
          </cell>
          <cell r="C609">
            <v>1167</v>
          </cell>
          <cell r="E609">
            <v>1000</v>
          </cell>
        </row>
        <row r="610">
          <cell r="A610">
            <v>53250</v>
          </cell>
          <cell r="B610">
            <v>11634</v>
          </cell>
          <cell r="C610">
            <v>1200</v>
          </cell>
          <cell r="E610">
            <v>1000</v>
          </cell>
        </row>
        <row r="611">
          <cell r="A611">
            <v>53450</v>
          </cell>
          <cell r="B611">
            <v>11124</v>
          </cell>
          <cell r="C611">
            <v>1167</v>
          </cell>
          <cell r="E611">
            <v>1000</v>
          </cell>
        </row>
        <row r="612">
          <cell r="A612">
            <v>53505</v>
          </cell>
          <cell r="B612">
            <v>11119</v>
          </cell>
          <cell r="C612">
            <v>1167</v>
          </cell>
          <cell r="E612">
            <v>1000</v>
          </cell>
        </row>
        <row r="613">
          <cell r="A613">
            <v>53710</v>
          </cell>
          <cell r="B613">
            <v>11121</v>
          </cell>
          <cell r="C613">
            <v>1167</v>
          </cell>
          <cell r="E613">
            <v>1000</v>
          </cell>
        </row>
        <row r="614">
          <cell r="A614">
            <v>53811</v>
          </cell>
          <cell r="B614">
            <v>10931</v>
          </cell>
          <cell r="C614">
            <v>1129</v>
          </cell>
          <cell r="E614">
            <v>1000</v>
          </cell>
        </row>
        <row r="615">
          <cell r="A615">
            <v>53821</v>
          </cell>
          <cell r="B615">
            <v>10903</v>
          </cell>
          <cell r="C615">
            <v>1122</v>
          </cell>
          <cell r="E615">
            <v>1000</v>
          </cell>
        </row>
        <row r="616">
          <cell r="A616">
            <v>53831</v>
          </cell>
          <cell r="B616">
            <v>10879</v>
          </cell>
          <cell r="C616">
            <v>1116</v>
          </cell>
          <cell r="E616">
            <v>1000</v>
          </cell>
        </row>
        <row r="617">
          <cell r="A617">
            <v>54013</v>
          </cell>
          <cell r="B617">
            <v>11679</v>
          </cell>
          <cell r="C617">
            <v>1200</v>
          </cell>
          <cell r="E617">
            <v>1000</v>
          </cell>
        </row>
        <row r="618">
          <cell r="A618">
            <v>54023</v>
          </cell>
          <cell r="B618">
            <v>11127</v>
          </cell>
          <cell r="C618">
            <v>1167</v>
          </cell>
          <cell r="E618">
            <v>1000</v>
          </cell>
        </row>
        <row r="619">
          <cell r="A619">
            <v>54025</v>
          </cell>
          <cell r="B619">
            <v>11768</v>
          </cell>
          <cell r="C619">
            <v>1201</v>
          </cell>
          <cell r="E619">
            <v>1000</v>
          </cell>
        </row>
        <row r="620">
          <cell r="A620">
            <v>54035</v>
          </cell>
          <cell r="B620">
            <v>11768</v>
          </cell>
          <cell r="C620">
            <v>1201</v>
          </cell>
          <cell r="E620">
            <v>1000</v>
          </cell>
        </row>
        <row r="621">
          <cell r="A621">
            <v>54041</v>
          </cell>
          <cell r="B621">
            <v>11842</v>
          </cell>
          <cell r="C621">
            <v>1201</v>
          </cell>
          <cell r="E621">
            <v>1000</v>
          </cell>
        </row>
        <row r="622">
          <cell r="A622">
            <v>54042</v>
          </cell>
          <cell r="B622">
            <v>11768</v>
          </cell>
          <cell r="C622">
            <v>1201</v>
          </cell>
          <cell r="E622">
            <v>1000</v>
          </cell>
        </row>
        <row r="623">
          <cell r="A623">
            <v>54043</v>
          </cell>
          <cell r="B623">
            <v>11768</v>
          </cell>
          <cell r="C623">
            <v>1201</v>
          </cell>
          <cell r="E623">
            <v>1000</v>
          </cell>
        </row>
        <row r="624">
          <cell r="A624">
            <v>54044</v>
          </cell>
          <cell r="B624">
            <v>11768</v>
          </cell>
          <cell r="C624">
            <v>1201</v>
          </cell>
          <cell r="E624">
            <v>1000</v>
          </cell>
        </row>
        <row r="625">
          <cell r="A625">
            <v>54045</v>
          </cell>
          <cell r="B625">
            <v>11766</v>
          </cell>
          <cell r="C625">
            <v>1201</v>
          </cell>
          <cell r="E625">
            <v>1000</v>
          </cell>
        </row>
        <row r="626">
          <cell r="A626">
            <v>54046</v>
          </cell>
          <cell r="B626">
            <v>11768</v>
          </cell>
          <cell r="C626">
            <v>1201</v>
          </cell>
          <cell r="E626">
            <v>1000</v>
          </cell>
        </row>
        <row r="627">
          <cell r="A627">
            <v>54050</v>
          </cell>
          <cell r="B627">
            <v>11837</v>
          </cell>
          <cell r="C627">
            <v>1200</v>
          </cell>
          <cell r="E627">
            <v>1000</v>
          </cell>
        </row>
        <row r="628">
          <cell r="A628">
            <v>54055</v>
          </cell>
          <cell r="B628">
            <v>11126</v>
          </cell>
          <cell r="C628">
            <v>1167</v>
          </cell>
          <cell r="E628">
            <v>1000</v>
          </cell>
        </row>
        <row r="629">
          <cell r="A629">
            <v>54059</v>
          </cell>
          <cell r="B629">
            <v>11679</v>
          </cell>
          <cell r="C629">
            <v>1200</v>
          </cell>
          <cell r="E629">
            <v>1000</v>
          </cell>
        </row>
        <row r="630">
          <cell r="A630">
            <v>54060</v>
          </cell>
          <cell r="B630">
            <v>11679</v>
          </cell>
          <cell r="C630">
            <v>1200</v>
          </cell>
          <cell r="E630">
            <v>1000</v>
          </cell>
        </row>
        <row r="631">
          <cell r="A631">
            <v>54063</v>
          </cell>
          <cell r="B631">
            <v>11679</v>
          </cell>
          <cell r="C631">
            <v>1200</v>
          </cell>
          <cell r="E631">
            <v>1000</v>
          </cell>
        </row>
        <row r="632">
          <cell r="A632">
            <v>54077</v>
          </cell>
          <cell r="B632">
            <v>11682</v>
          </cell>
          <cell r="C632">
            <v>1200</v>
          </cell>
          <cell r="E632">
            <v>1000</v>
          </cell>
        </row>
        <row r="633">
          <cell r="A633">
            <v>54110</v>
          </cell>
          <cell r="B633">
            <v>10955</v>
          </cell>
          <cell r="C633">
            <v>1135</v>
          </cell>
          <cell r="E633">
            <v>1000</v>
          </cell>
        </row>
        <row r="634">
          <cell r="A634">
            <v>54112</v>
          </cell>
          <cell r="B634">
            <v>10955</v>
          </cell>
          <cell r="C634">
            <v>1135</v>
          </cell>
          <cell r="E634">
            <v>1000</v>
          </cell>
        </row>
        <row r="635">
          <cell r="A635">
            <v>54114</v>
          </cell>
          <cell r="B635">
            <v>10955</v>
          </cell>
          <cell r="C635">
            <v>1135</v>
          </cell>
          <cell r="E635">
            <v>1000</v>
          </cell>
        </row>
        <row r="636">
          <cell r="A636">
            <v>54117</v>
          </cell>
          <cell r="B636">
            <v>11127</v>
          </cell>
          <cell r="C636">
            <v>1167</v>
          </cell>
          <cell r="E636">
            <v>1000</v>
          </cell>
        </row>
        <row r="637">
          <cell r="A637">
            <v>54118</v>
          </cell>
          <cell r="B637">
            <v>11127</v>
          </cell>
          <cell r="C637">
            <v>1167</v>
          </cell>
          <cell r="E637">
            <v>1000</v>
          </cell>
        </row>
        <row r="638">
          <cell r="A638">
            <v>54120</v>
          </cell>
          <cell r="B638">
            <v>10979</v>
          </cell>
          <cell r="C638">
            <v>1141</v>
          </cell>
          <cell r="E638">
            <v>1000</v>
          </cell>
        </row>
        <row r="639">
          <cell r="A639">
            <v>54215</v>
          </cell>
          <cell r="B639">
            <v>11126</v>
          </cell>
          <cell r="C639">
            <v>1167</v>
          </cell>
          <cell r="E639">
            <v>1000</v>
          </cell>
        </row>
        <row r="640">
          <cell r="A640">
            <v>54222</v>
          </cell>
          <cell r="B640">
            <v>11111</v>
          </cell>
          <cell r="C640">
            <v>1165</v>
          </cell>
          <cell r="E640">
            <v>1000</v>
          </cell>
        </row>
        <row r="641">
          <cell r="A641">
            <v>54236</v>
          </cell>
          <cell r="B641">
            <v>11685</v>
          </cell>
          <cell r="C641">
            <v>1201</v>
          </cell>
          <cell r="E641">
            <v>1000</v>
          </cell>
        </row>
        <row r="642">
          <cell r="A642">
            <v>54312</v>
          </cell>
          <cell r="B642">
            <v>11115</v>
          </cell>
          <cell r="C642">
            <v>1166</v>
          </cell>
          <cell r="E642">
            <v>1000</v>
          </cell>
        </row>
        <row r="643">
          <cell r="A643">
            <v>54314</v>
          </cell>
          <cell r="B643">
            <v>11115</v>
          </cell>
          <cell r="C643">
            <v>1166</v>
          </cell>
          <cell r="E643">
            <v>1000</v>
          </cell>
        </row>
        <row r="644">
          <cell r="A644">
            <v>54316</v>
          </cell>
          <cell r="B644">
            <v>11115</v>
          </cell>
          <cell r="C644">
            <v>1166</v>
          </cell>
          <cell r="E644">
            <v>1000</v>
          </cell>
        </row>
        <row r="645">
          <cell r="A645">
            <v>54317</v>
          </cell>
          <cell r="B645">
            <v>11115</v>
          </cell>
          <cell r="C645">
            <v>1166</v>
          </cell>
          <cell r="E645">
            <v>1000</v>
          </cell>
        </row>
        <row r="646">
          <cell r="A646">
            <v>54322</v>
          </cell>
          <cell r="B646">
            <v>10995</v>
          </cell>
          <cell r="C646">
            <v>1174</v>
          </cell>
          <cell r="E646">
            <v>1000</v>
          </cell>
        </row>
        <row r="647">
          <cell r="A647">
            <v>54325</v>
          </cell>
          <cell r="B647">
            <v>10995</v>
          </cell>
          <cell r="C647">
            <v>1174</v>
          </cell>
          <cell r="E647">
            <v>1000</v>
          </cell>
        </row>
        <row r="648">
          <cell r="A648">
            <v>54327</v>
          </cell>
          <cell r="B648">
            <v>10995</v>
          </cell>
          <cell r="C648">
            <v>1174</v>
          </cell>
          <cell r="E648">
            <v>1000</v>
          </cell>
        </row>
        <row r="649">
          <cell r="A649">
            <v>54328</v>
          </cell>
          <cell r="B649">
            <v>10995</v>
          </cell>
          <cell r="C649">
            <v>1174</v>
          </cell>
          <cell r="E649">
            <v>1000</v>
          </cell>
        </row>
        <row r="650">
          <cell r="A650">
            <v>54331</v>
          </cell>
          <cell r="B650">
            <v>11043</v>
          </cell>
          <cell r="C650">
            <v>1152</v>
          </cell>
          <cell r="E650">
            <v>1000</v>
          </cell>
        </row>
        <row r="651">
          <cell r="A651">
            <v>54333</v>
          </cell>
          <cell r="B651">
            <v>11043</v>
          </cell>
          <cell r="C651">
            <v>1152</v>
          </cell>
          <cell r="E651">
            <v>1000</v>
          </cell>
        </row>
        <row r="652">
          <cell r="A652">
            <v>54334</v>
          </cell>
          <cell r="B652">
            <v>11043</v>
          </cell>
          <cell r="C652">
            <v>1152</v>
          </cell>
          <cell r="E652">
            <v>1000</v>
          </cell>
        </row>
        <row r="653">
          <cell r="A653">
            <v>54345</v>
          </cell>
          <cell r="B653">
            <v>10765</v>
          </cell>
          <cell r="C653">
            <v>1192</v>
          </cell>
          <cell r="E653">
            <v>1000</v>
          </cell>
        </row>
        <row r="654">
          <cell r="A654">
            <v>54366</v>
          </cell>
          <cell r="B654">
            <v>11125</v>
          </cell>
          <cell r="C654">
            <v>1167</v>
          </cell>
          <cell r="E654">
            <v>1000</v>
          </cell>
        </row>
        <row r="655">
          <cell r="A655">
            <v>54376</v>
          </cell>
          <cell r="B655">
            <v>11687</v>
          </cell>
          <cell r="C655">
            <v>1201</v>
          </cell>
          <cell r="E655">
            <v>1000</v>
          </cell>
        </row>
        <row r="656">
          <cell r="A656">
            <v>54380</v>
          </cell>
          <cell r="B656">
            <v>11124</v>
          </cell>
          <cell r="C656">
            <v>1167</v>
          </cell>
          <cell r="E656">
            <v>1000</v>
          </cell>
        </row>
        <row r="657">
          <cell r="A657">
            <v>54421</v>
          </cell>
          <cell r="B657">
            <v>10995</v>
          </cell>
          <cell r="C657">
            <v>1174</v>
          </cell>
          <cell r="E657">
            <v>1000</v>
          </cell>
        </row>
        <row r="658">
          <cell r="A658">
            <v>54540</v>
          </cell>
          <cell r="B658">
            <v>11883</v>
          </cell>
          <cell r="C658">
            <v>1167</v>
          </cell>
          <cell r="E658">
            <v>1000</v>
          </cell>
        </row>
        <row r="659">
          <cell r="A659">
            <v>54670</v>
          </cell>
          <cell r="B659">
            <v>10999</v>
          </cell>
          <cell r="C659">
            <v>1177</v>
          </cell>
          <cell r="E659">
            <v>1000</v>
          </cell>
        </row>
        <row r="660">
          <cell r="A660">
            <v>54675</v>
          </cell>
          <cell r="B660">
            <v>11107</v>
          </cell>
          <cell r="C660">
            <v>1164</v>
          </cell>
          <cell r="E660">
            <v>1000</v>
          </cell>
        </row>
        <row r="661">
          <cell r="A661">
            <v>54681</v>
          </cell>
          <cell r="B661">
            <v>10991</v>
          </cell>
          <cell r="C661">
            <v>1176</v>
          </cell>
          <cell r="E661">
            <v>1000</v>
          </cell>
        </row>
        <row r="662">
          <cell r="A662">
            <v>54700</v>
          </cell>
          <cell r="B662">
            <v>10967</v>
          </cell>
          <cell r="C662">
            <v>1138</v>
          </cell>
          <cell r="E662">
            <v>1000</v>
          </cell>
        </row>
        <row r="663">
          <cell r="A663">
            <v>54751</v>
          </cell>
          <cell r="B663">
            <v>11047</v>
          </cell>
          <cell r="C663">
            <v>1153</v>
          </cell>
          <cell r="E663">
            <v>1000</v>
          </cell>
        </row>
        <row r="664">
          <cell r="A664">
            <v>54760</v>
          </cell>
          <cell r="B664">
            <v>11051</v>
          </cell>
          <cell r="C664">
            <v>1154</v>
          </cell>
          <cell r="E664">
            <v>1000</v>
          </cell>
        </row>
        <row r="665">
          <cell r="A665">
            <v>54774</v>
          </cell>
          <cell r="B665">
            <v>11043</v>
          </cell>
          <cell r="C665">
            <v>1152</v>
          </cell>
          <cell r="E665">
            <v>1000</v>
          </cell>
        </row>
        <row r="666">
          <cell r="A666">
            <v>54775</v>
          </cell>
          <cell r="B666">
            <v>11043</v>
          </cell>
          <cell r="C666">
            <v>1152</v>
          </cell>
          <cell r="E666">
            <v>1000</v>
          </cell>
        </row>
        <row r="667">
          <cell r="A667">
            <v>54776</v>
          </cell>
          <cell r="B667">
            <v>11043</v>
          </cell>
          <cell r="C667">
            <v>1152</v>
          </cell>
          <cell r="E667">
            <v>1000</v>
          </cell>
        </row>
        <row r="668">
          <cell r="A668">
            <v>54780</v>
          </cell>
          <cell r="B668">
            <v>11043</v>
          </cell>
          <cell r="C668">
            <v>1152</v>
          </cell>
          <cell r="E668">
            <v>1000</v>
          </cell>
        </row>
        <row r="669">
          <cell r="A669">
            <v>54811</v>
          </cell>
          <cell r="B669">
            <v>11883</v>
          </cell>
          <cell r="C669">
            <v>1167</v>
          </cell>
          <cell r="E669">
            <v>1000</v>
          </cell>
        </row>
        <row r="670">
          <cell r="A670">
            <v>54911</v>
          </cell>
          <cell r="B670">
            <v>11111</v>
          </cell>
          <cell r="C670">
            <v>1165</v>
          </cell>
          <cell r="E670">
            <v>1000</v>
          </cell>
        </row>
        <row r="671">
          <cell r="A671">
            <v>54914</v>
          </cell>
          <cell r="B671">
            <v>11111</v>
          </cell>
          <cell r="C671">
            <v>1165</v>
          </cell>
          <cell r="E671">
            <v>1000</v>
          </cell>
        </row>
        <row r="672">
          <cell r="A672">
            <v>54920</v>
          </cell>
          <cell r="B672">
            <v>11115</v>
          </cell>
          <cell r="C672">
            <v>1166</v>
          </cell>
          <cell r="E672">
            <v>1000</v>
          </cell>
        </row>
        <row r="673">
          <cell r="A673">
            <v>54961</v>
          </cell>
          <cell r="B673">
            <v>11107</v>
          </cell>
          <cell r="C673">
            <v>1164</v>
          </cell>
          <cell r="E673">
            <v>1000</v>
          </cell>
        </row>
        <row r="674">
          <cell r="A674">
            <v>54981</v>
          </cell>
          <cell r="B674">
            <v>10963</v>
          </cell>
          <cell r="C674">
            <v>1137</v>
          </cell>
          <cell r="E674">
            <v>1000</v>
          </cell>
        </row>
        <row r="675">
          <cell r="A675">
            <v>54995</v>
          </cell>
          <cell r="B675">
            <v>11103</v>
          </cell>
          <cell r="C675">
            <v>1163</v>
          </cell>
          <cell r="E675">
            <v>1000</v>
          </cell>
        </row>
        <row r="676">
          <cell r="A676">
            <v>55003</v>
          </cell>
          <cell r="B676">
            <v>11120</v>
          </cell>
          <cell r="C676">
            <v>1167</v>
          </cell>
          <cell r="E676">
            <v>1000</v>
          </cell>
        </row>
        <row r="677">
          <cell r="A677">
            <v>55007</v>
          </cell>
          <cell r="B677">
            <v>10979</v>
          </cell>
          <cell r="C677">
            <v>1141</v>
          </cell>
          <cell r="E677">
            <v>1000</v>
          </cell>
        </row>
        <row r="678">
          <cell r="A678">
            <v>55008</v>
          </cell>
          <cell r="B678">
            <v>10955</v>
          </cell>
          <cell r="C678">
            <v>1135</v>
          </cell>
          <cell r="E678">
            <v>1000</v>
          </cell>
        </row>
        <row r="679">
          <cell r="A679">
            <v>55009</v>
          </cell>
          <cell r="B679">
            <v>10995</v>
          </cell>
          <cell r="C679">
            <v>1174</v>
          </cell>
          <cell r="E679">
            <v>1000</v>
          </cell>
        </row>
        <row r="680">
          <cell r="A680">
            <v>55010</v>
          </cell>
          <cell r="B680">
            <v>10955</v>
          </cell>
          <cell r="C680">
            <v>1135</v>
          </cell>
          <cell r="E680">
            <v>1000</v>
          </cell>
        </row>
        <row r="681">
          <cell r="A681">
            <v>55020</v>
          </cell>
          <cell r="B681">
            <v>10979</v>
          </cell>
          <cell r="C681">
            <v>1141</v>
          </cell>
          <cell r="E681">
            <v>1000</v>
          </cell>
        </row>
        <row r="682">
          <cell r="A682">
            <v>55025</v>
          </cell>
          <cell r="B682">
            <v>10979</v>
          </cell>
          <cell r="C682">
            <v>1141</v>
          </cell>
          <cell r="E682">
            <v>1000</v>
          </cell>
        </row>
        <row r="683">
          <cell r="A683">
            <v>55030</v>
          </cell>
          <cell r="B683">
            <v>10955</v>
          </cell>
          <cell r="C683">
            <v>1135</v>
          </cell>
          <cell r="E683">
            <v>1000</v>
          </cell>
        </row>
        <row r="684">
          <cell r="A684">
            <v>55035</v>
          </cell>
          <cell r="B684">
            <v>10995</v>
          </cell>
          <cell r="C684">
            <v>1174</v>
          </cell>
          <cell r="E684">
            <v>1000</v>
          </cell>
        </row>
        <row r="685">
          <cell r="A685">
            <v>55161</v>
          </cell>
          <cell r="B685">
            <v>11685</v>
          </cell>
          <cell r="C685">
            <v>1201</v>
          </cell>
          <cell r="E685">
            <v>1000</v>
          </cell>
        </row>
        <row r="686">
          <cell r="A686">
            <v>55165</v>
          </cell>
          <cell r="B686">
            <v>11685</v>
          </cell>
          <cell r="C686">
            <v>1201</v>
          </cell>
          <cell r="E686">
            <v>1000</v>
          </cell>
        </row>
        <row r="687">
          <cell r="A687">
            <v>55180</v>
          </cell>
          <cell r="B687">
            <v>10955</v>
          </cell>
          <cell r="C687">
            <v>1135</v>
          </cell>
          <cell r="E687">
            <v>1000</v>
          </cell>
        </row>
        <row r="688">
          <cell r="A688">
            <v>55205</v>
          </cell>
          <cell r="B688">
            <v>10979</v>
          </cell>
          <cell r="C688">
            <v>1141</v>
          </cell>
          <cell r="E688">
            <v>1000</v>
          </cell>
        </row>
        <row r="689">
          <cell r="A689">
            <v>55210</v>
          </cell>
          <cell r="B689">
            <v>11932</v>
          </cell>
          <cell r="C689">
            <v>1167</v>
          </cell>
          <cell r="E689">
            <v>1000</v>
          </cell>
        </row>
        <row r="690">
          <cell r="A690">
            <v>55231</v>
          </cell>
          <cell r="B690">
            <v>10955</v>
          </cell>
          <cell r="C690">
            <v>1135</v>
          </cell>
          <cell r="E690">
            <v>1000</v>
          </cell>
        </row>
        <row r="691">
          <cell r="A691">
            <v>55232</v>
          </cell>
          <cell r="B691">
            <v>10955</v>
          </cell>
          <cell r="C691">
            <v>1135</v>
          </cell>
          <cell r="E691">
            <v>1000</v>
          </cell>
        </row>
        <row r="692">
          <cell r="A692">
            <v>55233</v>
          </cell>
          <cell r="B692">
            <v>10955</v>
          </cell>
          <cell r="C692">
            <v>1135</v>
          </cell>
          <cell r="E692">
            <v>1000</v>
          </cell>
        </row>
        <row r="693">
          <cell r="A693">
            <v>55241</v>
          </cell>
          <cell r="B693">
            <v>10955</v>
          </cell>
          <cell r="C693">
            <v>1135</v>
          </cell>
          <cell r="E693">
            <v>1000</v>
          </cell>
        </row>
        <row r="694">
          <cell r="A694">
            <v>55242</v>
          </cell>
          <cell r="B694">
            <v>10955</v>
          </cell>
          <cell r="C694">
            <v>1135</v>
          </cell>
          <cell r="E694">
            <v>1000</v>
          </cell>
        </row>
        <row r="695">
          <cell r="A695">
            <v>55250</v>
          </cell>
          <cell r="B695">
            <v>10955</v>
          </cell>
          <cell r="C695">
            <v>1135</v>
          </cell>
          <cell r="E695">
            <v>1000</v>
          </cell>
        </row>
        <row r="696">
          <cell r="A696">
            <v>55251</v>
          </cell>
          <cell r="B696">
            <v>10765</v>
          </cell>
          <cell r="C696">
            <v>1192</v>
          </cell>
          <cell r="E696">
            <v>1000</v>
          </cell>
        </row>
        <row r="697">
          <cell r="A697">
            <v>55254</v>
          </cell>
          <cell r="B697">
            <v>10979</v>
          </cell>
          <cell r="C697">
            <v>1141</v>
          </cell>
          <cell r="E697">
            <v>1000</v>
          </cell>
        </row>
        <row r="698">
          <cell r="A698">
            <v>55255</v>
          </cell>
          <cell r="B698">
            <v>10955</v>
          </cell>
          <cell r="C698">
            <v>1135</v>
          </cell>
          <cell r="E698">
            <v>1000</v>
          </cell>
        </row>
        <row r="699">
          <cell r="A699">
            <v>55256</v>
          </cell>
          <cell r="B699">
            <v>10995</v>
          </cell>
          <cell r="C699">
            <v>1174</v>
          </cell>
          <cell r="E699">
            <v>1000</v>
          </cell>
        </row>
        <row r="700">
          <cell r="A700">
            <v>55260</v>
          </cell>
          <cell r="B700">
            <v>10979</v>
          </cell>
          <cell r="C700">
            <v>1141</v>
          </cell>
          <cell r="E700">
            <v>1000</v>
          </cell>
        </row>
        <row r="701">
          <cell r="A701">
            <v>55261</v>
          </cell>
          <cell r="B701">
            <v>10979</v>
          </cell>
          <cell r="C701">
            <v>1141</v>
          </cell>
          <cell r="E701">
            <v>1000</v>
          </cell>
        </row>
        <row r="702">
          <cell r="A702">
            <v>55262</v>
          </cell>
          <cell r="B702">
            <v>10979</v>
          </cell>
          <cell r="C702">
            <v>1141</v>
          </cell>
          <cell r="E702">
            <v>1000</v>
          </cell>
        </row>
        <row r="703">
          <cell r="A703">
            <v>55265</v>
          </cell>
          <cell r="B703">
            <v>10955</v>
          </cell>
          <cell r="C703">
            <v>1135</v>
          </cell>
          <cell r="E703">
            <v>1000</v>
          </cell>
        </row>
        <row r="704">
          <cell r="A704">
            <v>55270</v>
          </cell>
          <cell r="B704">
            <v>11757</v>
          </cell>
          <cell r="C704">
            <v>1201</v>
          </cell>
          <cell r="E704">
            <v>1000</v>
          </cell>
        </row>
        <row r="705">
          <cell r="A705">
            <v>55271</v>
          </cell>
          <cell r="B705">
            <v>10979</v>
          </cell>
          <cell r="C705">
            <v>1141</v>
          </cell>
          <cell r="E705">
            <v>1000</v>
          </cell>
        </row>
        <row r="706">
          <cell r="A706">
            <v>55272</v>
          </cell>
          <cell r="B706">
            <v>10955</v>
          </cell>
          <cell r="C706">
            <v>1135</v>
          </cell>
          <cell r="E706">
            <v>1000</v>
          </cell>
        </row>
        <row r="707">
          <cell r="A707">
            <v>55273</v>
          </cell>
          <cell r="B707">
            <v>10955</v>
          </cell>
          <cell r="C707">
            <v>1135</v>
          </cell>
          <cell r="E707">
            <v>1000</v>
          </cell>
        </row>
        <row r="708">
          <cell r="A708">
            <v>55275</v>
          </cell>
          <cell r="B708">
            <v>10955</v>
          </cell>
          <cell r="C708">
            <v>1135</v>
          </cell>
          <cell r="E708">
            <v>1000</v>
          </cell>
        </row>
        <row r="709">
          <cell r="A709">
            <v>55281</v>
          </cell>
          <cell r="B709">
            <v>10955</v>
          </cell>
          <cell r="C709">
            <v>1135</v>
          </cell>
          <cell r="E709">
            <v>1000</v>
          </cell>
        </row>
        <row r="710">
          <cell r="A710">
            <v>55282</v>
          </cell>
          <cell r="B710">
            <v>10971</v>
          </cell>
          <cell r="C710">
            <v>1139</v>
          </cell>
          <cell r="E710">
            <v>1000</v>
          </cell>
        </row>
        <row r="711">
          <cell r="A711">
            <v>55283</v>
          </cell>
          <cell r="B711">
            <v>10955</v>
          </cell>
          <cell r="C711">
            <v>1135</v>
          </cell>
          <cell r="E711">
            <v>1000</v>
          </cell>
        </row>
        <row r="712">
          <cell r="A712">
            <v>55284</v>
          </cell>
          <cell r="B712">
            <v>10971</v>
          </cell>
          <cell r="C712">
            <v>1139</v>
          </cell>
          <cell r="E712">
            <v>1000</v>
          </cell>
        </row>
        <row r="713">
          <cell r="A713">
            <v>55286</v>
          </cell>
          <cell r="B713">
            <v>10971</v>
          </cell>
          <cell r="C713">
            <v>1139</v>
          </cell>
          <cell r="E713">
            <v>1000</v>
          </cell>
        </row>
        <row r="714">
          <cell r="A714">
            <v>55288</v>
          </cell>
          <cell r="B714">
            <v>10971</v>
          </cell>
          <cell r="C714">
            <v>1139</v>
          </cell>
          <cell r="E714">
            <v>1000</v>
          </cell>
        </row>
        <row r="715">
          <cell r="A715">
            <v>55292</v>
          </cell>
          <cell r="B715">
            <v>10975</v>
          </cell>
          <cell r="C715">
            <v>1140</v>
          </cell>
          <cell r="E715">
            <v>1000</v>
          </cell>
        </row>
        <row r="716">
          <cell r="A716">
            <v>55294</v>
          </cell>
          <cell r="B716">
            <v>10975</v>
          </cell>
          <cell r="C716">
            <v>1140</v>
          </cell>
          <cell r="E716">
            <v>1000</v>
          </cell>
        </row>
        <row r="717">
          <cell r="A717">
            <v>55296</v>
          </cell>
          <cell r="B717">
            <v>10975</v>
          </cell>
          <cell r="C717">
            <v>1140</v>
          </cell>
          <cell r="E717">
            <v>1000</v>
          </cell>
        </row>
        <row r="718">
          <cell r="A718">
            <v>55300</v>
          </cell>
          <cell r="B718">
            <v>10987</v>
          </cell>
          <cell r="C718">
            <v>1175</v>
          </cell>
          <cell r="E718">
            <v>1000</v>
          </cell>
        </row>
        <row r="719">
          <cell r="A719">
            <v>55330</v>
          </cell>
          <cell r="B719">
            <v>10959</v>
          </cell>
          <cell r="C719">
            <v>1136</v>
          </cell>
          <cell r="E719">
            <v>1000</v>
          </cell>
        </row>
        <row r="720">
          <cell r="A720">
            <v>55340</v>
          </cell>
          <cell r="B720">
            <v>11883</v>
          </cell>
          <cell r="C720">
            <v>1167</v>
          </cell>
          <cell r="E720">
            <v>1000</v>
          </cell>
        </row>
        <row r="721">
          <cell r="A721">
            <v>55351</v>
          </cell>
          <cell r="B721">
            <v>10979</v>
          </cell>
          <cell r="C721">
            <v>1141</v>
          </cell>
          <cell r="E721">
            <v>1000</v>
          </cell>
        </row>
        <row r="722">
          <cell r="A722">
            <v>55360</v>
          </cell>
          <cell r="B722">
            <v>11883</v>
          </cell>
          <cell r="C722">
            <v>1167</v>
          </cell>
          <cell r="E722">
            <v>1000</v>
          </cell>
        </row>
        <row r="723">
          <cell r="A723">
            <v>55370</v>
          </cell>
          <cell r="B723">
            <v>10979</v>
          </cell>
          <cell r="C723">
            <v>1141</v>
          </cell>
          <cell r="E723">
            <v>1000</v>
          </cell>
        </row>
        <row r="724">
          <cell r="A724">
            <v>55410</v>
          </cell>
          <cell r="B724">
            <v>10955</v>
          </cell>
          <cell r="C724">
            <v>1135</v>
          </cell>
          <cell r="E724">
            <v>1000</v>
          </cell>
        </row>
        <row r="725">
          <cell r="A725">
            <v>55411</v>
          </cell>
          <cell r="B725">
            <v>11883</v>
          </cell>
          <cell r="C725">
            <v>1167</v>
          </cell>
          <cell r="E725">
            <v>1000</v>
          </cell>
        </row>
        <row r="726">
          <cell r="A726">
            <v>55510</v>
          </cell>
          <cell r="B726">
            <v>10939</v>
          </cell>
          <cell r="C726">
            <v>1131</v>
          </cell>
          <cell r="E726">
            <v>1000</v>
          </cell>
        </row>
        <row r="727">
          <cell r="A727">
            <v>55512</v>
          </cell>
          <cell r="B727">
            <v>10935</v>
          </cell>
          <cell r="C727">
            <v>1130</v>
          </cell>
          <cell r="E727">
            <v>1000</v>
          </cell>
        </row>
        <row r="728">
          <cell r="A728">
            <v>55514</v>
          </cell>
          <cell r="B728">
            <v>10935</v>
          </cell>
          <cell r="C728">
            <v>1136</v>
          </cell>
          <cell r="E728">
            <v>1000</v>
          </cell>
        </row>
        <row r="729">
          <cell r="A729">
            <v>55515</v>
          </cell>
          <cell r="B729">
            <v>10935</v>
          </cell>
          <cell r="C729">
            <v>1130</v>
          </cell>
          <cell r="E729">
            <v>1000</v>
          </cell>
        </row>
        <row r="730">
          <cell r="A730">
            <v>55516</v>
          </cell>
          <cell r="B730">
            <v>10935</v>
          </cell>
          <cell r="C730">
            <v>1130</v>
          </cell>
          <cell r="E730">
            <v>1000</v>
          </cell>
        </row>
        <row r="731">
          <cell r="A731">
            <v>55517</v>
          </cell>
          <cell r="B731">
            <v>10943</v>
          </cell>
          <cell r="C731">
            <v>1132</v>
          </cell>
          <cell r="E731">
            <v>1000</v>
          </cell>
        </row>
        <row r="732">
          <cell r="A732">
            <v>55518</v>
          </cell>
          <cell r="B732">
            <v>10943</v>
          </cell>
          <cell r="C732">
            <v>1132</v>
          </cell>
          <cell r="E732">
            <v>1000</v>
          </cell>
        </row>
        <row r="733">
          <cell r="A733">
            <v>55519</v>
          </cell>
          <cell r="B733">
            <v>10939</v>
          </cell>
          <cell r="C733">
            <v>1131</v>
          </cell>
          <cell r="E733">
            <v>1000</v>
          </cell>
        </row>
        <row r="734">
          <cell r="A734">
            <v>55523</v>
          </cell>
          <cell r="B734">
            <v>10935</v>
          </cell>
          <cell r="C734">
            <v>1130</v>
          </cell>
          <cell r="E734">
            <v>1000</v>
          </cell>
        </row>
        <row r="735">
          <cell r="A735">
            <v>55530</v>
          </cell>
          <cell r="B735">
            <v>10935</v>
          </cell>
          <cell r="C735">
            <v>1130</v>
          </cell>
          <cell r="E735">
            <v>1000</v>
          </cell>
        </row>
        <row r="736">
          <cell r="A736">
            <v>55535</v>
          </cell>
          <cell r="B736">
            <v>10935</v>
          </cell>
          <cell r="C736">
            <v>1130</v>
          </cell>
          <cell r="E736">
            <v>1000</v>
          </cell>
        </row>
        <row r="737">
          <cell r="A737">
            <v>55575</v>
          </cell>
          <cell r="B737">
            <v>11883</v>
          </cell>
          <cell r="C737">
            <v>1167</v>
          </cell>
          <cell r="E737">
            <v>1000</v>
          </cell>
        </row>
        <row r="738">
          <cell r="A738">
            <v>55600</v>
          </cell>
          <cell r="B738">
            <v>10951</v>
          </cell>
          <cell r="C738">
            <v>1134</v>
          </cell>
          <cell r="E738">
            <v>1000</v>
          </cell>
        </row>
        <row r="739">
          <cell r="A739">
            <v>55610</v>
          </cell>
          <cell r="B739">
            <v>10939</v>
          </cell>
          <cell r="C739">
            <v>1131</v>
          </cell>
          <cell r="E739">
            <v>1000</v>
          </cell>
        </row>
        <row r="740">
          <cell r="A740">
            <v>55620</v>
          </cell>
          <cell r="B740">
            <v>10947</v>
          </cell>
          <cell r="C740">
            <v>1133</v>
          </cell>
          <cell r="E740">
            <v>1000</v>
          </cell>
        </row>
        <row r="741">
          <cell r="A741">
            <v>55630</v>
          </cell>
          <cell r="B741">
            <v>10943</v>
          </cell>
          <cell r="C741">
            <v>1132</v>
          </cell>
          <cell r="E741">
            <v>1000</v>
          </cell>
        </row>
        <row r="742">
          <cell r="A742">
            <v>55641</v>
          </cell>
          <cell r="B742">
            <v>11883</v>
          </cell>
          <cell r="C742">
            <v>1167</v>
          </cell>
          <cell r="E742">
            <v>1000</v>
          </cell>
        </row>
        <row r="743">
          <cell r="A743">
            <v>55682</v>
          </cell>
          <cell r="B743">
            <v>10943</v>
          </cell>
          <cell r="C743">
            <v>1132</v>
          </cell>
          <cell r="E743">
            <v>1000</v>
          </cell>
        </row>
        <row r="744">
          <cell r="A744">
            <v>55684</v>
          </cell>
          <cell r="B744">
            <v>10943</v>
          </cell>
          <cell r="C744">
            <v>1132</v>
          </cell>
          <cell r="E744">
            <v>1000</v>
          </cell>
        </row>
        <row r="745">
          <cell r="A745">
            <v>55685</v>
          </cell>
          <cell r="B745">
            <v>10943</v>
          </cell>
          <cell r="C745">
            <v>1132</v>
          </cell>
          <cell r="E745">
            <v>1000</v>
          </cell>
        </row>
        <row r="746">
          <cell r="A746">
            <v>55686</v>
          </cell>
          <cell r="B746">
            <v>10943</v>
          </cell>
          <cell r="C746">
            <v>1132</v>
          </cell>
          <cell r="E746">
            <v>1000</v>
          </cell>
        </row>
        <row r="747">
          <cell r="A747">
            <v>55688</v>
          </cell>
          <cell r="B747">
            <v>10943</v>
          </cell>
          <cell r="C747">
            <v>1132</v>
          </cell>
          <cell r="E747">
            <v>1000</v>
          </cell>
        </row>
        <row r="748">
          <cell r="A748">
            <v>55690</v>
          </cell>
          <cell r="B748">
            <v>10943</v>
          </cell>
          <cell r="C748">
            <v>1132</v>
          </cell>
          <cell r="E748">
            <v>1000</v>
          </cell>
        </row>
        <row r="749">
          <cell r="A749">
            <v>55820</v>
          </cell>
          <cell r="B749">
            <v>10935</v>
          </cell>
          <cell r="C749">
            <v>1130</v>
          </cell>
          <cell r="E749">
            <v>1000</v>
          </cell>
        </row>
        <row r="750">
          <cell r="A750">
            <v>55955</v>
          </cell>
          <cell r="B750">
            <v>10971</v>
          </cell>
          <cell r="C750">
            <v>1139</v>
          </cell>
          <cell r="E750">
            <v>1000</v>
          </cell>
        </row>
        <row r="751">
          <cell r="A751">
            <v>55990</v>
          </cell>
          <cell r="B751">
            <v>10975</v>
          </cell>
          <cell r="C751">
            <v>1140</v>
          </cell>
          <cell r="E751">
            <v>1000</v>
          </cell>
        </row>
        <row r="752">
          <cell r="A752">
            <v>56250</v>
          </cell>
          <cell r="B752">
            <v>10768</v>
          </cell>
          <cell r="C752">
            <v>1192</v>
          </cell>
          <cell r="E752">
            <v>1000</v>
          </cell>
        </row>
        <row r="753">
          <cell r="A753">
            <v>56310</v>
          </cell>
          <cell r="B753">
            <v>11684</v>
          </cell>
          <cell r="C753">
            <v>1201</v>
          </cell>
          <cell r="E753">
            <v>1000</v>
          </cell>
        </row>
        <row r="754">
          <cell r="A754">
            <v>56320</v>
          </cell>
          <cell r="B754">
            <v>11684</v>
          </cell>
          <cell r="C754">
            <v>1201</v>
          </cell>
          <cell r="E754">
            <v>1000</v>
          </cell>
        </row>
        <row r="755">
          <cell r="A755">
            <v>56330</v>
          </cell>
          <cell r="B755">
            <v>11684</v>
          </cell>
          <cell r="C755">
            <v>1201</v>
          </cell>
          <cell r="E755">
            <v>1000</v>
          </cell>
        </row>
        <row r="756">
          <cell r="A756">
            <v>56340</v>
          </cell>
          <cell r="B756">
            <v>11127</v>
          </cell>
          <cell r="C756">
            <v>1167</v>
          </cell>
          <cell r="E756">
            <v>1000</v>
          </cell>
        </row>
        <row r="757">
          <cell r="A757">
            <v>56350</v>
          </cell>
          <cell r="B757">
            <v>11838</v>
          </cell>
          <cell r="C757">
            <v>1200</v>
          </cell>
          <cell r="E757">
            <v>1000</v>
          </cell>
        </row>
        <row r="758">
          <cell r="A758">
            <v>56410</v>
          </cell>
          <cell r="B758">
            <v>11685</v>
          </cell>
          <cell r="C758">
            <v>1201</v>
          </cell>
          <cell r="E758">
            <v>1000</v>
          </cell>
        </row>
        <row r="759">
          <cell r="A759">
            <v>56460</v>
          </cell>
          <cell r="B759">
            <v>11685</v>
          </cell>
          <cell r="C759">
            <v>1201</v>
          </cell>
          <cell r="E759">
            <v>1000</v>
          </cell>
        </row>
        <row r="760">
          <cell r="A760">
            <v>56465</v>
          </cell>
          <cell r="B760">
            <v>11685</v>
          </cell>
          <cell r="C760">
            <v>1201</v>
          </cell>
          <cell r="E760">
            <v>1000</v>
          </cell>
        </row>
        <row r="761">
          <cell r="A761">
            <v>56470</v>
          </cell>
          <cell r="B761">
            <v>11684</v>
          </cell>
          <cell r="C761">
            <v>1201</v>
          </cell>
          <cell r="E761">
            <v>1000</v>
          </cell>
        </row>
        <row r="762">
          <cell r="A762">
            <v>56475</v>
          </cell>
          <cell r="B762">
            <v>11685</v>
          </cell>
          <cell r="C762">
            <v>1201</v>
          </cell>
          <cell r="E762">
            <v>1000</v>
          </cell>
        </row>
        <row r="763">
          <cell r="A763">
            <v>56520</v>
          </cell>
          <cell r="B763">
            <v>11685</v>
          </cell>
          <cell r="C763">
            <v>1201</v>
          </cell>
          <cell r="E763">
            <v>1000</v>
          </cell>
        </row>
        <row r="764">
          <cell r="A764">
            <v>56530</v>
          </cell>
          <cell r="B764">
            <v>11684</v>
          </cell>
          <cell r="C764">
            <v>1201</v>
          </cell>
          <cell r="E764">
            <v>1000</v>
          </cell>
        </row>
        <row r="765">
          <cell r="A765">
            <v>56545</v>
          </cell>
          <cell r="B765">
            <v>11684</v>
          </cell>
          <cell r="C765">
            <v>1201</v>
          </cell>
          <cell r="E765">
            <v>1000</v>
          </cell>
        </row>
        <row r="766">
          <cell r="A766">
            <v>56560</v>
          </cell>
          <cell r="B766">
            <v>11686</v>
          </cell>
          <cell r="C766">
            <v>1201</v>
          </cell>
          <cell r="E766">
            <v>1000</v>
          </cell>
        </row>
        <row r="767">
          <cell r="A767">
            <v>56610</v>
          </cell>
          <cell r="B767">
            <v>11684</v>
          </cell>
          <cell r="C767">
            <v>1201</v>
          </cell>
          <cell r="E767">
            <v>1000</v>
          </cell>
        </row>
        <row r="768">
          <cell r="A768">
            <v>56620</v>
          </cell>
          <cell r="B768">
            <v>11684</v>
          </cell>
          <cell r="C768">
            <v>1201</v>
          </cell>
          <cell r="E768">
            <v>1000</v>
          </cell>
        </row>
        <row r="769">
          <cell r="A769">
            <v>56625</v>
          </cell>
          <cell r="B769">
            <v>11690</v>
          </cell>
          <cell r="C769">
            <v>1201</v>
          </cell>
          <cell r="E769">
            <v>1000</v>
          </cell>
        </row>
        <row r="770">
          <cell r="A770">
            <v>56630</v>
          </cell>
          <cell r="B770">
            <v>11684</v>
          </cell>
          <cell r="C770">
            <v>1201</v>
          </cell>
          <cell r="E770">
            <v>1000</v>
          </cell>
        </row>
        <row r="771">
          <cell r="A771">
            <v>56640</v>
          </cell>
          <cell r="B771">
            <v>11684</v>
          </cell>
          <cell r="C771">
            <v>1201</v>
          </cell>
          <cell r="E771">
            <v>1000</v>
          </cell>
        </row>
        <row r="772">
          <cell r="A772">
            <v>56650</v>
          </cell>
          <cell r="B772">
            <v>11684</v>
          </cell>
          <cell r="C772">
            <v>1201</v>
          </cell>
          <cell r="E772">
            <v>1000</v>
          </cell>
        </row>
        <row r="773">
          <cell r="A773">
            <v>56710</v>
          </cell>
          <cell r="B773">
            <v>11687</v>
          </cell>
          <cell r="C773">
            <v>1201</v>
          </cell>
          <cell r="E773">
            <v>1000</v>
          </cell>
        </row>
        <row r="774">
          <cell r="A774">
            <v>56720</v>
          </cell>
          <cell r="B774">
            <v>11687</v>
          </cell>
          <cell r="C774">
            <v>1201</v>
          </cell>
          <cell r="E774">
            <v>1000</v>
          </cell>
        </row>
        <row r="775">
          <cell r="A775">
            <v>56810</v>
          </cell>
          <cell r="B775">
            <v>11690</v>
          </cell>
          <cell r="C775">
            <v>1201</v>
          </cell>
          <cell r="E775">
            <v>1000</v>
          </cell>
        </row>
        <row r="776">
          <cell r="A776">
            <v>56830</v>
          </cell>
          <cell r="B776">
            <v>11689</v>
          </cell>
          <cell r="C776">
            <v>1261</v>
          </cell>
          <cell r="E776">
            <v>1000</v>
          </cell>
        </row>
        <row r="777">
          <cell r="A777">
            <v>56840</v>
          </cell>
          <cell r="B777">
            <v>11684</v>
          </cell>
          <cell r="C777">
            <v>1201</v>
          </cell>
          <cell r="E777">
            <v>1000</v>
          </cell>
        </row>
        <row r="778">
          <cell r="A778">
            <v>56850</v>
          </cell>
          <cell r="B778">
            <v>11684</v>
          </cell>
          <cell r="C778">
            <v>1201</v>
          </cell>
          <cell r="E778">
            <v>1000</v>
          </cell>
        </row>
        <row r="779">
          <cell r="A779">
            <v>56860</v>
          </cell>
          <cell r="B779">
            <v>11127</v>
          </cell>
          <cell r="C779">
            <v>1167</v>
          </cell>
          <cell r="E779">
            <v>1000</v>
          </cell>
        </row>
        <row r="780">
          <cell r="A780">
            <v>56870</v>
          </cell>
          <cell r="B780">
            <v>11125</v>
          </cell>
          <cell r="C780">
            <v>1167</v>
          </cell>
          <cell r="E780">
            <v>1000</v>
          </cell>
        </row>
        <row r="781">
          <cell r="A781">
            <v>57001</v>
          </cell>
          <cell r="B781">
            <v>12252</v>
          </cell>
          <cell r="C781">
            <v>1201</v>
          </cell>
          <cell r="E781">
            <v>1000</v>
          </cell>
        </row>
        <row r="782">
          <cell r="A782">
            <v>57002</v>
          </cell>
          <cell r="B782">
            <v>12248</v>
          </cell>
          <cell r="C782">
            <v>1201</v>
          </cell>
          <cell r="E782">
            <v>1000</v>
          </cell>
        </row>
        <row r="783">
          <cell r="A783">
            <v>57003</v>
          </cell>
          <cell r="B783">
            <v>12252</v>
          </cell>
          <cell r="C783">
            <v>1201</v>
          </cell>
          <cell r="E783">
            <v>1000</v>
          </cell>
        </row>
        <row r="784">
          <cell r="A784">
            <v>57101</v>
          </cell>
          <cell r="B784">
            <v>11873</v>
          </cell>
          <cell r="C784">
            <v>1167</v>
          </cell>
          <cell r="E784">
            <v>1000</v>
          </cell>
        </row>
        <row r="785">
          <cell r="A785">
            <v>57103</v>
          </cell>
          <cell r="B785">
            <v>11751</v>
          </cell>
          <cell r="C785">
            <v>1201</v>
          </cell>
          <cell r="E785">
            <v>1000</v>
          </cell>
        </row>
        <row r="786">
          <cell r="A786">
            <v>57118</v>
          </cell>
          <cell r="B786">
            <v>11761</v>
          </cell>
          <cell r="C786">
            <v>1201</v>
          </cell>
          <cell r="E786">
            <v>1000</v>
          </cell>
        </row>
        <row r="787">
          <cell r="A787">
            <v>57119</v>
          </cell>
          <cell r="B787">
            <v>11760</v>
          </cell>
          <cell r="C787">
            <v>1201</v>
          </cell>
          <cell r="E787">
            <v>1000</v>
          </cell>
        </row>
        <row r="788">
          <cell r="A788">
            <v>57121</v>
          </cell>
          <cell r="B788">
            <v>11760</v>
          </cell>
          <cell r="C788">
            <v>1201</v>
          </cell>
          <cell r="E788">
            <v>1000</v>
          </cell>
        </row>
        <row r="789">
          <cell r="A789">
            <v>57122</v>
          </cell>
          <cell r="B789">
            <v>11763</v>
          </cell>
          <cell r="C789">
            <v>1201</v>
          </cell>
          <cell r="E789">
            <v>1000</v>
          </cell>
        </row>
        <row r="790">
          <cell r="A790">
            <v>57123</v>
          </cell>
          <cell r="B790">
            <v>11761</v>
          </cell>
          <cell r="C790">
            <v>1201</v>
          </cell>
          <cell r="E790">
            <v>1000</v>
          </cell>
        </row>
        <row r="791">
          <cell r="A791">
            <v>57124</v>
          </cell>
          <cell r="B791">
            <v>11763</v>
          </cell>
          <cell r="C791">
            <v>1201</v>
          </cell>
          <cell r="E791">
            <v>1000</v>
          </cell>
        </row>
        <row r="792">
          <cell r="A792">
            <v>67125</v>
          </cell>
          <cell r="B792">
            <v>11761</v>
          </cell>
          <cell r="C792">
            <v>1201</v>
          </cell>
          <cell r="E792">
            <v>1000</v>
          </cell>
        </row>
        <row r="793">
          <cell r="A793">
            <v>57126</v>
          </cell>
          <cell r="B793">
            <v>11760</v>
          </cell>
          <cell r="C793">
            <v>1201</v>
          </cell>
          <cell r="E793">
            <v>1000</v>
          </cell>
        </row>
        <row r="794">
          <cell r="A794">
            <v>57127</v>
          </cell>
          <cell r="B794">
            <v>11761</v>
          </cell>
          <cell r="C794">
            <v>1201</v>
          </cell>
          <cell r="E794">
            <v>1000</v>
          </cell>
        </row>
        <row r="795">
          <cell r="A795">
            <v>57128</v>
          </cell>
          <cell r="B795">
            <v>11760</v>
          </cell>
          <cell r="C795">
            <v>1201</v>
          </cell>
          <cell r="E795">
            <v>1000</v>
          </cell>
        </row>
        <row r="796">
          <cell r="A796">
            <v>57129</v>
          </cell>
          <cell r="B796">
            <v>11761</v>
          </cell>
          <cell r="C796">
            <v>1201</v>
          </cell>
          <cell r="E796">
            <v>1000</v>
          </cell>
        </row>
        <row r="797">
          <cell r="A797">
            <v>57131</v>
          </cell>
          <cell r="B797">
            <v>11752</v>
          </cell>
          <cell r="C797">
            <v>1201</v>
          </cell>
          <cell r="E797">
            <v>1000</v>
          </cell>
        </row>
        <row r="798">
          <cell r="A798">
            <v>57132</v>
          </cell>
          <cell r="B798">
            <v>11753</v>
          </cell>
          <cell r="C798">
            <v>1201</v>
          </cell>
          <cell r="E798">
            <v>1000</v>
          </cell>
        </row>
        <row r="799">
          <cell r="A799">
            <v>57133</v>
          </cell>
          <cell r="B799">
            <v>11753</v>
          </cell>
          <cell r="C799">
            <v>1201</v>
          </cell>
          <cell r="E799">
            <v>1000</v>
          </cell>
        </row>
        <row r="800">
          <cell r="A800">
            <v>57134</v>
          </cell>
          <cell r="B800">
            <v>11753</v>
          </cell>
          <cell r="C800">
            <v>1201</v>
          </cell>
          <cell r="E800">
            <v>1000</v>
          </cell>
        </row>
        <row r="801">
          <cell r="A801">
            <v>57141</v>
          </cell>
          <cell r="B801">
            <v>11752</v>
          </cell>
          <cell r="C801">
            <v>1201</v>
          </cell>
          <cell r="E801">
            <v>1000</v>
          </cell>
        </row>
        <row r="802">
          <cell r="A802">
            <v>57147</v>
          </cell>
          <cell r="B802">
            <v>11754</v>
          </cell>
          <cell r="C802">
            <v>1201</v>
          </cell>
          <cell r="E802">
            <v>1000</v>
          </cell>
        </row>
        <row r="803">
          <cell r="A803">
            <v>57151</v>
          </cell>
          <cell r="B803">
            <v>11756</v>
          </cell>
          <cell r="C803">
            <v>1261</v>
          </cell>
          <cell r="E803">
            <v>1000</v>
          </cell>
        </row>
        <row r="804">
          <cell r="A804">
            <v>57152</v>
          </cell>
          <cell r="B804">
            <v>11757</v>
          </cell>
          <cell r="C804">
            <v>1201</v>
          </cell>
          <cell r="E804">
            <v>1000</v>
          </cell>
        </row>
        <row r="805">
          <cell r="A805">
            <v>57161</v>
          </cell>
          <cell r="B805">
            <v>11751</v>
          </cell>
          <cell r="C805">
            <v>1201</v>
          </cell>
          <cell r="E805">
            <v>1000</v>
          </cell>
        </row>
        <row r="806">
          <cell r="A806">
            <v>57163</v>
          </cell>
          <cell r="B806">
            <v>11751</v>
          </cell>
          <cell r="C806">
            <v>1201</v>
          </cell>
          <cell r="E806">
            <v>1000</v>
          </cell>
        </row>
        <row r="807">
          <cell r="A807">
            <v>57164</v>
          </cell>
          <cell r="B807">
            <v>11751</v>
          </cell>
          <cell r="C807">
            <v>1201</v>
          </cell>
          <cell r="E807">
            <v>1000</v>
          </cell>
        </row>
        <row r="808">
          <cell r="A808">
            <v>57165</v>
          </cell>
          <cell r="B808">
            <v>11751</v>
          </cell>
          <cell r="C808">
            <v>1201</v>
          </cell>
          <cell r="E808">
            <v>1000</v>
          </cell>
        </row>
        <row r="809">
          <cell r="A809">
            <v>57166</v>
          </cell>
          <cell r="B809">
            <v>11751</v>
          </cell>
          <cell r="C809">
            <v>1201</v>
          </cell>
          <cell r="E809">
            <v>1000</v>
          </cell>
        </row>
        <row r="810">
          <cell r="A810">
            <v>57167</v>
          </cell>
          <cell r="B810">
            <v>11751</v>
          </cell>
          <cell r="C810">
            <v>1201</v>
          </cell>
          <cell r="E810">
            <v>1000</v>
          </cell>
        </row>
        <row r="811">
          <cell r="A811">
            <v>57171</v>
          </cell>
          <cell r="B811">
            <v>11751</v>
          </cell>
          <cell r="C811">
            <v>1201</v>
          </cell>
          <cell r="E811">
            <v>1000</v>
          </cell>
        </row>
        <row r="812">
          <cell r="A812">
            <v>57173</v>
          </cell>
          <cell r="B812">
            <v>11751</v>
          </cell>
          <cell r="C812">
            <v>1201</v>
          </cell>
          <cell r="E812">
            <v>1000</v>
          </cell>
        </row>
        <row r="813">
          <cell r="A813">
            <v>57174</v>
          </cell>
          <cell r="B813">
            <v>11751</v>
          </cell>
          <cell r="C813">
            <v>1201</v>
          </cell>
          <cell r="E813">
            <v>1000</v>
          </cell>
        </row>
        <row r="814">
          <cell r="A814">
            <v>57176</v>
          </cell>
          <cell r="B814">
            <v>11751</v>
          </cell>
          <cell r="C814">
            <v>1201</v>
          </cell>
          <cell r="E814">
            <v>1000</v>
          </cell>
        </row>
        <row r="815">
          <cell r="A815">
            <v>57181</v>
          </cell>
          <cell r="B815">
            <v>11751</v>
          </cell>
          <cell r="C815">
            <v>1201</v>
          </cell>
          <cell r="E815">
            <v>1000</v>
          </cell>
        </row>
        <row r="816">
          <cell r="A816">
            <v>57182</v>
          </cell>
          <cell r="B816">
            <v>11751</v>
          </cell>
          <cell r="C816">
            <v>1201</v>
          </cell>
          <cell r="E816">
            <v>1000</v>
          </cell>
        </row>
        <row r="817">
          <cell r="A817">
            <v>57183</v>
          </cell>
          <cell r="B817">
            <v>11751</v>
          </cell>
          <cell r="C817">
            <v>1201</v>
          </cell>
          <cell r="E817">
            <v>1000</v>
          </cell>
        </row>
        <row r="818">
          <cell r="A818">
            <v>57184</v>
          </cell>
          <cell r="B818">
            <v>11751</v>
          </cell>
          <cell r="C818">
            <v>1201</v>
          </cell>
          <cell r="E818">
            <v>1000</v>
          </cell>
        </row>
        <row r="819">
          <cell r="A819">
            <v>57185</v>
          </cell>
          <cell r="B819">
            <v>11751</v>
          </cell>
          <cell r="C819">
            <v>1201</v>
          </cell>
          <cell r="E819">
            <v>1000</v>
          </cell>
        </row>
        <row r="820">
          <cell r="A820">
            <v>57187</v>
          </cell>
          <cell r="B820">
            <v>11751</v>
          </cell>
          <cell r="C820">
            <v>1201</v>
          </cell>
          <cell r="E820">
            <v>1000</v>
          </cell>
        </row>
        <row r="821">
          <cell r="A821">
            <v>57189</v>
          </cell>
          <cell r="B821">
            <v>11751</v>
          </cell>
          <cell r="C821">
            <v>1201</v>
          </cell>
          <cell r="E821">
            <v>1000</v>
          </cell>
        </row>
        <row r="822">
          <cell r="A822">
            <v>57192</v>
          </cell>
          <cell r="B822">
            <v>11751</v>
          </cell>
          <cell r="C822">
            <v>1201</v>
          </cell>
          <cell r="E822">
            <v>1000</v>
          </cell>
        </row>
        <row r="823">
          <cell r="A823">
            <v>67194</v>
          </cell>
          <cell r="B823">
            <v>11751</v>
          </cell>
          <cell r="C823">
            <v>1201</v>
          </cell>
          <cell r="E823">
            <v>1000</v>
          </cell>
        </row>
        <row r="824">
          <cell r="A824">
            <v>57195</v>
          </cell>
          <cell r="B824">
            <v>11751</v>
          </cell>
          <cell r="C824">
            <v>1201</v>
          </cell>
          <cell r="E824">
            <v>1000</v>
          </cell>
        </row>
        <row r="825">
          <cell r="A825">
            <v>57196</v>
          </cell>
          <cell r="B825">
            <v>11751</v>
          </cell>
          <cell r="C825">
            <v>1201</v>
          </cell>
          <cell r="E825">
            <v>1000</v>
          </cell>
        </row>
        <row r="826">
          <cell r="A826">
            <v>57198</v>
          </cell>
          <cell r="B826">
            <v>11751</v>
          </cell>
          <cell r="C826">
            <v>1201</v>
          </cell>
          <cell r="E826">
            <v>1000</v>
          </cell>
        </row>
        <row r="827">
          <cell r="A827">
            <v>57199</v>
          </cell>
          <cell r="B827">
            <v>11751</v>
          </cell>
          <cell r="C827">
            <v>1201</v>
          </cell>
          <cell r="E827">
            <v>1000</v>
          </cell>
        </row>
        <row r="828">
          <cell r="A828">
            <v>57201</v>
          </cell>
          <cell r="B828">
            <v>11765</v>
          </cell>
          <cell r="C828">
            <v>1201</v>
          </cell>
          <cell r="E828">
            <v>1000</v>
          </cell>
        </row>
        <row r="829">
          <cell r="A829">
            <v>57202</v>
          </cell>
          <cell r="B829">
            <v>11765</v>
          </cell>
          <cell r="C829">
            <v>1201</v>
          </cell>
          <cell r="E829">
            <v>1000</v>
          </cell>
        </row>
        <row r="830">
          <cell r="A830">
            <v>57203</v>
          </cell>
          <cell r="B830">
            <v>11837</v>
          </cell>
          <cell r="C830">
            <v>1200</v>
          </cell>
          <cell r="E830">
            <v>1000</v>
          </cell>
        </row>
        <row r="831">
          <cell r="A831">
            <v>57204</v>
          </cell>
          <cell r="B831">
            <v>11837</v>
          </cell>
          <cell r="C831">
            <v>1200</v>
          </cell>
          <cell r="E831">
            <v>1000</v>
          </cell>
        </row>
        <row r="832">
          <cell r="A832">
            <v>57221</v>
          </cell>
          <cell r="B832">
            <v>11764</v>
          </cell>
          <cell r="C832">
            <v>1201</v>
          </cell>
          <cell r="E832">
            <v>1000</v>
          </cell>
        </row>
        <row r="833">
          <cell r="A833">
            <v>57222</v>
          </cell>
          <cell r="B833">
            <v>11764</v>
          </cell>
          <cell r="C833">
            <v>1201</v>
          </cell>
          <cell r="E833">
            <v>1000</v>
          </cell>
        </row>
        <row r="834">
          <cell r="A834">
            <v>57301</v>
          </cell>
          <cell r="B834">
            <v>11634</v>
          </cell>
          <cell r="C834">
            <v>1200</v>
          </cell>
          <cell r="E834">
            <v>1000</v>
          </cell>
        </row>
        <row r="835">
          <cell r="A835">
            <v>57350</v>
          </cell>
          <cell r="B835">
            <v>11751</v>
          </cell>
          <cell r="C835">
            <v>1201</v>
          </cell>
          <cell r="E835">
            <v>1000</v>
          </cell>
        </row>
        <row r="836">
          <cell r="A836">
            <v>57351</v>
          </cell>
          <cell r="B836">
            <v>11751</v>
          </cell>
          <cell r="C836">
            <v>1201</v>
          </cell>
          <cell r="E836">
            <v>1000</v>
          </cell>
        </row>
        <row r="837">
          <cell r="A837">
            <v>57352</v>
          </cell>
          <cell r="B837">
            <v>11751</v>
          </cell>
          <cell r="C837">
            <v>1201</v>
          </cell>
          <cell r="E837">
            <v>1000</v>
          </cell>
        </row>
        <row r="838">
          <cell r="A838">
            <v>57353</v>
          </cell>
          <cell r="B838">
            <v>11751</v>
          </cell>
          <cell r="C838">
            <v>1201</v>
          </cell>
          <cell r="E838">
            <v>1000</v>
          </cell>
        </row>
        <row r="839">
          <cell r="A839">
            <v>57355</v>
          </cell>
          <cell r="B839">
            <v>11751</v>
          </cell>
          <cell r="C839">
            <v>1201</v>
          </cell>
          <cell r="E839">
            <v>1000</v>
          </cell>
        </row>
        <row r="840">
          <cell r="A840">
            <v>57356</v>
          </cell>
          <cell r="B840">
            <v>11751</v>
          </cell>
          <cell r="C840">
            <v>1201</v>
          </cell>
          <cell r="E840">
            <v>1000</v>
          </cell>
        </row>
        <row r="841">
          <cell r="A841">
            <v>57357</v>
          </cell>
          <cell r="B841">
            <v>11751</v>
          </cell>
          <cell r="C841">
            <v>1201</v>
          </cell>
          <cell r="E841">
            <v>1000</v>
          </cell>
        </row>
        <row r="842">
          <cell r="A842">
            <v>57358</v>
          </cell>
          <cell r="B842">
            <v>11751</v>
          </cell>
          <cell r="C842">
            <v>1201</v>
          </cell>
          <cell r="E842">
            <v>1000</v>
          </cell>
        </row>
        <row r="843">
          <cell r="A843">
            <v>57359</v>
          </cell>
          <cell r="B843">
            <v>11751</v>
          </cell>
          <cell r="C843">
            <v>1201</v>
          </cell>
          <cell r="E843">
            <v>1000</v>
          </cell>
        </row>
        <row r="844">
          <cell r="A844">
            <v>57360</v>
          </cell>
          <cell r="B844">
            <v>11751</v>
          </cell>
          <cell r="C844">
            <v>1201</v>
          </cell>
          <cell r="E844">
            <v>1000</v>
          </cell>
        </row>
        <row r="845">
          <cell r="A845">
            <v>57361</v>
          </cell>
          <cell r="B845">
            <v>11751</v>
          </cell>
          <cell r="C845">
            <v>1201</v>
          </cell>
          <cell r="E845">
            <v>1000</v>
          </cell>
        </row>
        <row r="846">
          <cell r="A846">
            <v>57362</v>
          </cell>
          <cell r="B846">
            <v>11751</v>
          </cell>
          <cell r="C846">
            <v>1201</v>
          </cell>
          <cell r="E846">
            <v>1000</v>
          </cell>
        </row>
        <row r="847">
          <cell r="A847">
            <v>57364</v>
          </cell>
          <cell r="B847">
            <v>11751</v>
          </cell>
          <cell r="C847">
            <v>1201</v>
          </cell>
          <cell r="E847">
            <v>1000</v>
          </cell>
        </row>
        <row r="848">
          <cell r="A848">
            <v>57365</v>
          </cell>
          <cell r="B848">
            <v>11751</v>
          </cell>
          <cell r="C848">
            <v>1201</v>
          </cell>
          <cell r="E848">
            <v>1000</v>
          </cell>
        </row>
        <row r="849">
          <cell r="A849">
            <v>57371</v>
          </cell>
          <cell r="B849">
            <v>11751</v>
          </cell>
          <cell r="C849">
            <v>1201</v>
          </cell>
          <cell r="E849">
            <v>1000</v>
          </cell>
        </row>
        <row r="850">
          <cell r="A850">
            <v>57411</v>
          </cell>
          <cell r="B850">
            <v>12276</v>
          </cell>
          <cell r="C850">
            <v>1201</v>
          </cell>
          <cell r="E850">
            <v>1000</v>
          </cell>
        </row>
        <row r="851">
          <cell r="A851">
            <v>57412</v>
          </cell>
          <cell r="B851">
            <v>12276</v>
          </cell>
          <cell r="C851">
            <v>1201</v>
          </cell>
          <cell r="E851">
            <v>1000</v>
          </cell>
        </row>
        <row r="852">
          <cell r="A852">
            <v>57413</v>
          </cell>
          <cell r="B852">
            <v>12276</v>
          </cell>
          <cell r="C852">
            <v>1201</v>
          </cell>
          <cell r="E852">
            <v>1000</v>
          </cell>
        </row>
        <row r="853">
          <cell r="A853">
            <v>57414</v>
          </cell>
          <cell r="B853">
            <v>12276</v>
          </cell>
          <cell r="C853">
            <v>1201</v>
          </cell>
          <cell r="E853">
            <v>1000</v>
          </cell>
        </row>
        <row r="854">
          <cell r="A854">
            <v>57415</v>
          </cell>
          <cell r="B854">
            <v>12276</v>
          </cell>
          <cell r="C854">
            <v>1201</v>
          </cell>
          <cell r="E854">
            <v>1000</v>
          </cell>
        </row>
        <row r="855">
          <cell r="A855">
            <v>57431</v>
          </cell>
          <cell r="B855">
            <v>12276</v>
          </cell>
          <cell r="C855">
            <v>1201</v>
          </cell>
          <cell r="E855">
            <v>1000</v>
          </cell>
        </row>
        <row r="856">
          <cell r="A856">
            <v>57432</v>
          </cell>
          <cell r="B856">
            <v>12276</v>
          </cell>
          <cell r="C856">
            <v>1201</v>
          </cell>
          <cell r="E856">
            <v>1000</v>
          </cell>
        </row>
        <row r="857">
          <cell r="A857">
            <v>57433</v>
          </cell>
          <cell r="B857">
            <v>12276</v>
          </cell>
          <cell r="C857">
            <v>1201</v>
          </cell>
          <cell r="E857">
            <v>1000</v>
          </cell>
        </row>
        <row r="858">
          <cell r="A858">
            <v>57435</v>
          </cell>
          <cell r="B858">
            <v>12276</v>
          </cell>
          <cell r="C858">
            <v>1201</v>
          </cell>
          <cell r="E858">
            <v>1000</v>
          </cell>
        </row>
        <row r="859">
          <cell r="A859">
            <v>57436</v>
          </cell>
          <cell r="B859">
            <v>12276</v>
          </cell>
          <cell r="C859">
            <v>1201</v>
          </cell>
          <cell r="E859">
            <v>1000</v>
          </cell>
        </row>
        <row r="860">
          <cell r="A860">
            <v>57437</v>
          </cell>
          <cell r="B860">
            <v>12276</v>
          </cell>
          <cell r="C860">
            <v>1201</v>
          </cell>
          <cell r="E860">
            <v>1000</v>
          </cell>
        </row>
        <row r="861">
          <cell r="A861">
            <v>57438</v>
          </cell>
          <cell r="B861">
            <v>12276</v>
          </cell>
          <cell r="C861">
            <v>1201</v>
          </cell>
          <cell r="E861">
            <v>1000</v>
          </cell>
        </row>
        <row r="862">
          <cell r="A862">
            <v>57451</v>
          </cell>
          <cell r="B862">
            <v>12258</v>
          </cell>
          <cell r="C862">
            <v>1201</v>
          </cell>
          <cell r="E862">
            <v>1000</v>
          </cell>
        </row>
        <row r="863">
          <cell r="A863">
            <v>57452</v>
          </cell>
          <cell r="B863">
            <v>12258</v>
          </cell>
          <cell r="C863">
            <v>1201</v>
          </cell>
          <cell r="E863">
            <v>1000</v>
          </cell>
        </row>
        <row r="864">
          <cell r="A864">
            <v>57454</v>
          </cell>
          <cell r="B864">
            <v>12258</v>
          </cell>
          <cell r="C864">
            <v>1201</v>
          </cell>
          <cell r="E864">
            <v>1000</v>
          </cell>
        </row>
        <row r="865">
          <cell r="A865">
            <v>57455</v>
          </cell>
          <cell r="B865">
            <v>12258</v>
          </cell>
          <cell r="C865">
            <v>1201</v>
          </cell>
          <cell r="E865">
            <v>1000</v>
          </cell>
        </row>
        <row r="866">
          <cell r="A866">
            <v>57456</v>
          </cell>
          <cell r="B866">
            <v>12258</v>
          </cell>
          <cell r="C866">
            <v>1201</v>
          </cell>
          <cell r="E866">
            <v>1000</v>
          </cell>
        </row>
        <row r="867">
          <cell r="A867">
            <v>57458</v>
          </cell>
          <cell r="B867">
            <v>12258</v>
          </cell>
          <cell r="C867">
            <v>1201</v>
          </cell>
          <cell r="E867">
            <v>1000</v>
          </cell>
        </row>
        <row r="868">
          <cell r="A868">
            <v>57471</v>
          </cell>
          <cell r="B868">
            <v>12270</v>
          </cell>
          <cell r="C868">
            <v>1201</v>
          </cell>
          <cell r="E868">
            <v>1000</v>
          </cell>
        </row>
        <row r="869">
          <cell r="A869">
            <v>57473</v>
          </cell>
          <cell r="B869">
            <v>12270</v>
          </cell>
          <cell r="C869">
            <v>1201</v>
          </cell>
          <cell r="E869">
            <v>1000</v>
          </cell>
        </row>
        <row r="870">
          <cell r="A870">
            <v>51474</v>
          </cell>
          <cell r="B870">
            <v>12270</v>
          </cell>
          <cell r="C870">
            <v>1201</v>
          </cell>
          <cell r="E870">
            <v>1000</v>
          </cell>
        </row>
        <row r="871">
          <cell r="A871">
            <v>57475</v>
          </cell>
          <cell r="B871">
            <v>12270</v>
          </cell>
          <cell r="C871">
            <v>1201</v>
          </cell>
          <cell r="E871">
            <v>1000</v>
          </cell>
        </row>
        <row r="872">
          <cell r="A872">
            <v>57476</v>
          </cell>
          <cell r="B872">
            <v>12270</v>
          </cell>
          <cell r="C872">
            <v>1201</v>
          </cell>
          <cell r="E872">
            <v>1000</v>
          </cell>
        </row>
        <row r="873">
          <cell r="A873">
            <v>57477</v>
          </cell>
          <cell r="B873">
            <v>12270</v>
          </cell>
          <cell r="C873">
            <v>1201</v>
          </cell>
          <cell r="E873">
            <v>1000</v>
          </cell>
        </row>
        <row r="874">
          <cell r="A874">
            <v>57478</v>
          </cell>
          <cell r="B874">
            <v>12270</v>
          </cell>
          <cell r="C874">
            <v>1201</v>
          </cell>
          <cell r="E874">
            <v>1000</v>
          </cell>
        </row>
        <row r="875">
          <cell r="A875">
            <v>57479</v>
          </cell>
          <cell r="B875">
            <v>12270</v>
          </cell>
          <cell r="C875">
            <v>1201</v>
          </cell>
          <cell r="E875">
            <v>1000</v>
          </cell>
        </row>
        <row r="876">
          <cell r="A876">
            <v>57480</v>
          </cell>
          <cell r="B876">
            <v>12270</v>
          </cell>
          <cell r="C876">
            <v>1201</v>
          </cell>
          <cell r="E876">
            <v>1000</v>
          </cell>
        </row>
        <row r="877">
          <cell r="A877">
            <v>57481</v>
          </cell>
          <cell r="B877">
            <v>12270</v>
          </cell>
          <cell r="C877">
            <v>1201</v>
          </cell>
          <cell r="E877">
            <v>1000</v>
          </cell>
        </row>
        <row r="878">
          <cell r="A878">
            <v>57483</v>
          </cell>
          <cell r="B878">
            <v>12270</v>
          </cell>
          <cell r="C878">
            <v>1201</v>
          </cell>
          <cell r="E878">
            <v>1000</v>
          </cell>
        </row>
        <row r="879">
          <cell r="A879">
            <v>57492</v>
          </cell>
          <cell r="B879">
            <v>12288</v>
          </cell>
          <cell r="C879">
            <v>1201</v>
          </cell>
          <cell r="E879">
            <v>1000</v>
          </cell>
        </row>
        <row r="880">
          <cell r="A880">
            <v>57493</v>
          </cell>
          <cell r="B880">
            <v>12288</v>
          </cell>
          <cell r="C880">
            <v>1201</v>
          </cell>
          <cell r="E880">
            <v>1000</v>
          </cell>
        </row>
        <row r="881">
          <cell r="A881">
            <v>57501</v>
          </cell>
          <cell r="B881">
            <v>12251</v>
          </cell>
          <cell r="C881">
            <v>1201</v>
          </cell>
          <cell r="E881">
            <v>1000</v>
          </cell>
        </row>
        <row r="882">
          <cell r="A882">
            <v>57502</v>
          </cell>
          <cell r="B882">
            <v>12204</v>
          </cell>
          <cell r="C882">
            <v>1201</v>
          </cell>
          <cell r="E882">
            <v>1000</v>
          </cell>
        </row>
        <row r="883">
          <cell r="A883">
            <v>57601</v>
          </cell>
          <cell r="B883">
            <v>11883</v>
          </cell>
          <cell r="C883">
            <v>1167</v>
          </cell>
          <cell r="E883">
            <v>1000</v>
          </cell>
        </row>
        <row r="884">
          <cell r="A884">
            <v>57909</v>
          </cell>
          <cell r="B884">
            <v>12252</v>
          </cell>
          <cell r="C884">
            <v>1201</v>
          </cell>
          <cell r="E884">
            <v>1000</v>
          </cell>
        </row>
        <row r="885">
          <cell r="A885">
            <v>58020</v>
          </cell>
          <cell r="B885">
            <v>12258</v>
          </cell>
          <cell r="C885">
            <v>1201</v>
          </cell>
          <cell r="E885">
            <v>1000</v>
          </cell>
        </row>
        <row r="886">
          <cell r="A886">
            <v>58040</v>
          </cell>
          <cell r="B886">
            <v>12292</v>
          </cell>
          <cell r="C886">
            <v>1201</v>
          </cell>
          <cell r="E886">
            <v>1000</v>
          </cell>
        </row>
        <row r="887">
          <cell r="A887">
            <v>58050</v>
          </cell>
          <cell r="B887">
            <v>11634</v>
          </cell>
          <cell r="C887">
            <v>1200</v>
          </cell>
          <cell r="E887">
            <v>1000</v>
          </cell>
        </row>
        <row r="888">
          <cell r="A888">
            <v>58080</v>
          </cell>
          <cell r="B888">
            <v>12247</v>
          </cell>
          <cell r="C888">
            <v>1201</v>
          </cell>
          <cell r="E888">
            <v>1000</v>
          </cell>
        </row>
        <row r="889">
          <cell r="A889">
            <v>58090</v>
          </cell>
          <cell r="B889">
            <v>12249</v>
          </cell>
          <cell r="C889">
            <v>1201</v>
          </cell>
          <cell r="E889">
            <v>1000</v>
          </cell>
        </row>
        <row r="890">
          <cell r="A890">
            <v>58110</v>
          </cell>
          <cell r="B890">
            <v>12248</v>
          </cell>
          <cell r="C890">
            <v>1201</v>
          </cell>
          <cell r="E890">
            <v>1000</v>
          </cell>
        </row>
        <row r="891">
          <cell r="A891">
            <v>58120</v>
          </cell>
          <cell r="B891">
            <v>12249</v>
          </cell>
          <cell r="C891">
            <v>1201</v>
          </cell>
          <cell r="E891">
            <v>1000</v>
          </cell>
        </row>
        <row r="892">
          <cell r="A892">
            <v>58140</v>
          </cell>
          <cell r="B892">
            <v>12249</v>
          </cell>
          <cell r="C892">
            <v>1201</v>
          </cell>
          <cell r="E892">
            <v>1000</v>
          </cell>
        </row>
        <row r="893">
          <cell r="A893">
            <v>58150</v>
          </cell>
          <cell r="B893">
            <v>12249</v>
          </cell>
          <cell r="C893">
            <v>1201</v>
          </cell>
          <cell r="E893">
            <v>1000</v>
          </cell>
        </row>
        <row r="894">
          <cell r="A894">
            <v>58170</v>
          </cell>
          <cell r="B894">
            <v>12249</v>
          </cell>
          <cell r="C894">
            <v>1201</v>
          </cell>
          <cell r="E894">
            <v>1000</v>
          </cell>
        </row>
        <row r="895">
          <cell r="A895">
            <v>58201</v>
          </cell>
          <cell r="B895">
            <v>10765</v>
          </cell>
          <cell r="C895">
            <v>1192</v>
          </cell>
          <cell r="E895">
            <v>1000</v>
          </cell>
        </row>
        <row r="896">
          <cell r="A896">
            <v>58312</v>
          </cell>
          <cell r="B896">
            <v>10764</v>
          </cell>
          <cell r="C896">
            <v>1192</v>
          </cell>
          <cell r="E896">
            <v>1000</v>
          </cell>
        </row>
        <row r="897">
          <cell r="A897">
            <v>58313</v>
          </cell>
          <cell r="B897">
            <v>10764</v>
          </cell>
          <cell r="C897">
            <v>1192</v>
          </cell>
          <cell r="E897">
            <v>1000</v>
          </cell>
        </row>
        <row r="898">
          <cell r="A898">
            <v>58314</v>
          </cell>
          <cell r="B898">
            <v>10766</v>
          </cell>
          <cell r="C898">
            <v>1192</v>
          </cell>
          <cell r="E898">
            <v>1000</v>
          </cell>
        </row>
        <row r="899">
          <cell r="A899">
            <v>58315</v>
          </cell>
          <cell r="B899">
            <v>10764</v>
          </cell>
          <cell r="C899">
            <v>1192</v>
          </cell>
          <cell r="E899">
            <v>1000</v>
          </cell>
        </row>
        <row r="900">
          <cell r="A900">
            <v>58316</v>
          </cell>
          <cell r="B900">
            <v>10764</v>
          </cell>
          <cell r="C900">
            <v>1192</v>
          </cell>
          <cell r="E900">
            <v>1000</v>
          </cell>
        </row>
        <row r="901">
          <cell r="A901">
            <v>58317</v>
          </cell>
          <cell r="B901">
            <v>10764</v>
          </cell>
          <cell r="C901">
            <v>1192</v>
          </cell>
          <cell r="E901">
            <v>1000</v>
          </cell>
        </row>
        <row r="902">
          <cell r="A902">
            <v>58318</v>
          </cell>
          <cell r="B902">
            <v>10764</v>
          </cell>
          <cell r="C902">
            <v>1192</v>
          </cell>
          <cell r="E902">
            <v>1000</v>
          </cell>
        </row>
        <row r="903">
          <cell r="A903">
            <v>58322</v>
          </cell>
          <cell r="B903">
            <v>10765</v>
          </cell>
          <cell r="C903">
            <v>1192</v>
          </cell>
          <cell r="E903">
            <v>1000</v>
          </cell>
        </row>
        <row r="904">
          <cell r="A904">
            <v>58323</v>
          </cell>
          <cell r="B904">
            <v>10765</v>
          </cell>
          <cell r="C904">
            <v>1192</v>
          </cell>
          <cell r="E904">
            <v>1000</v>
          </cell>
        </row>
        <row r="905">
          <cell r="A905">
            <v>58325</v>
          </cell>
          <cell r="B905">
            <v>10766</v>
          </cell>
          <cell r="C905">
            <v>1192</v>
          </cell>
          <cell r="E905">
            <v>1000</v>
          </cell>
        </row>
        <row r="906">
          <cell r="A906">
            <v>58327</v>
          </cell>
          <cell r="B906">
            <v>10765</v>
          </cell>
          <cell r="C906">
            <v>1192</v>
          </cell>
          <cell r="E906">
            <v>1000</v>
          </cell>
        </row>
        <row r="907">
          <cell r="A907">
            <v>58328</v>
          </cell>
          <cell r="B907">
            <v>10765</v>
          </cell>
          <cell r="C907">
            <v>1192</v>
          </cell>
          <cell r="E907">
            <v>1000</v>
          </cell>
        </row>
        <row r="908">
          <cell r="A908">
            <v>58329</v>
          </cell>
          <cell r="B908">
            <v>10765</v>
          </cell>
          <cell r="C908">
            <v>1192</v>
          </cell>
          <cell r="E908">
            <v>1000</v>
          </cell>
        </row>
        <row r="909">
          <cell r="A909">
            <v>58341</v>
          </cell>
          <cell r="B909">
            <v>10765</v>
          </cell>
          <cell r="C909">
            <v>1192</v>
          </cell>
          <cell r="E909">
            <v>1000</v>
          </cell>
        </row>
        <row r="910">
          <cell r="A910">
            <v>59310</v>
          </cell>
          <cell r="B910">
            <v>12289</v>
          </cell>
          <cell r="C910">
            <v>1201</v>
          </cell>
          <cell r="E910">
            <v>1000</v>
          </cell>
        </row>
        <row r="911">
          <cell r="A911">
            <v>59320</v>
          </cell>
          <cell r="B911">
            <v>12291</v>
          </cell>
          <cell r="C911">
            <v>1201</v>
          </cell>
          <cell r="E911">
            <v>1000</v>
          </cell>
        </row>
        <row r="912">
          <cell r="A912">
            <v>59325</v>
          </cell>
          <cell r="B912">
            <v>12293</v>
          </cell>
          <cell r="C912">
            <v>1201</v>
          </cell>
          <cell r="E912">
            <v>1000</v>
          </cell>
        </row>
        <row r="913">
          <cell r="A913">
            <v>59340</v>
          </cell>
          <cell r="B913">
            <v>12291</v>
          </cell>
          <cell r="C913">
            <v>1201</v>
          </cell>
          <cell r="E913">
            <v>1000</v>
          </cell>
        </row>
        <row r="914">
          <cell r="A914">
            <v>59601</v>
          </cell>
          <cell r="B914">
            <v>11878</v>
          </cell>
          <cell r="C914">
            <v>1196</v>
          </cell>
          <cell r="E914">
            <v>1000</v>
          </cell>
        </row>
        <row r="915">
          <cell r="A915">
            <v>59720</v>
          </cell>
          <cell r="B915">
            <v>12203</v>
          </cell>
          <cell r="C915">
            <v>1201</v>
          </cell>
          <cell r="E915">
            <v>1000</v>
          </cell>
        </row>
        <row r="916">
          <cell r="A916">
            <v>67500</v>
          </cell>
          <cell r="B916">
            <v>10765</v>
          </cell>
          <cell r="C916">
            <v>1192</v>
          </cell>
          <cell r="E916">
            <v>1000</v>
          </cell>
        </row>
        <row r="917">
          <cell r="A917">
            <v>70001</v>
          </cell>
          <cell r="B917">
            <v>11885</v>
          </cell>
          <cell r="C917">
            <v>1200</v>
          </cell>
          <cell r="E917">
            <v>1000</v>
          </cell>
        </row>
        <row r="918">
          <cell r="A918">
            <v>70003</v>
          </cell>
          <cell r="B918">
            <v>10763</v>
          </cell>
          <cell r="C918">
            <v>1192</v>
          </cell>
          <cell r="E918">
            <v>1000</v>
          </cell>
        </row>
        <row r="919">
          <cell r="A919">
            <v>70100</v>
          </cell>
          <cell r="B919">
            <v>11900</v>
          </cell>
          <cell r="C919">
            <v>1196</v>
          </cell>
          <cell r="E919">
            <v>1000</v>
          </cell>
        </row>
        <row r="920">
          <cell r="A920">
            <v>70102</v>
          </cell>
          <cell r="B920">
            <v>11901</v>
          </cell>
          <cell r="C920">
            <v>1196</v>
          </cell>
          <cell r="E920">
            <v>1000</v>
          </cell>
        </row>
        <row r="921">
          <cell r="A921">
            <v>70301</v>
          </cell>
          <cell r="B921">
            <v>11910</v>
          </cell>
          <cell r="C921">
            <v>1167</v>
          </cell>
          <cell r="E921">
            <v>1000</v>
          </cell>
        </row>
        <row r="922">
          <cell r="A922">
            <v>70320</v>
          </cell>
          <cell r="B922">
            <v>10300</v>
          </cell>
          <cell r="C922">
            <v>1197</v>
          </cell>
          <cell r="E922">
            <v>1000</v>
          </cell>
        </row>
        <row r="923">
          <cell r="A923">
            <v>70340</v>
          </cell>
          <cell r="B923">
            <v>11755</v>
          </cell>
          <cell r="C923">
            <v>1197</v>
          </cell>
          <cell r="E923">
            <v>1000</v>
          </cell>
        </row>
        <row r="924">
          <cell r="A924">
            <v>70350</v>
          </cell>
          <cell r="B924">
            <v>12302</v>
          </cell>
          <cell r="C924">
            <v>1167</v>
          </cell>
          <cell r="E924">
            <v>1000</v>
          </cell>
        </row>
        <row r="925">
          <cell r="A925">
            <v>70360</v>
          </cell>
          <cell r="B925">
            <v>10300</v>
          </cell>
          <cell r="C925">
            <v>1197</v>
          </cell>
          <cell r="E925">
            <v>1000</v>
          </cell>
        </row>
        <row r="926">
          <cell r="A926">
            <v>70405</v>
          </cell>
          <cell r="B926">
            <v>11633</v>
          </cell>
          <cell r="C926">
            <v>1200</v>
          </cell>
          <cell r="E926">
            <v>1000</v>
          </cell>
        </row>
        <row r="927">
          <cell r="A927">
            <v>70410</v>
          </cell>
          <cell r="B927">
            <v>11633</v>
          </cell>
          <cell r="C927">
            <v>1200</v>
          </cell>
          <cell r="E927">
            <v>1000</v>
          </cell>
        </row>
        <row r="928">
          <cell r="A928">
            <v>70420</v>
          </cell>
          <cell r="B928">
            <v>11633</v>
          </cell>
          <cell r="C928">
            <v>1200</v>
          </cell>
          <cell r="E928">
            <v>1000</v>
          </cell>
        </row>
        <row r="929">
          <cell r="A929">
            <v>70435</v>
          </cell>
          <cell r="B929">
            <v>11633</v>
          </cell>
          <cell r="C929">
            <v>1200</v>
          </cell>
          <cell r="E929">
            <v>1000</v>
          </cell>
        </row>
        <row r="930">
          <cell r="A930">
            <v>71151</v>
          </cell>
          <cell r="B930">
            <v>10192</v>
          </cell>
          <cell r="C930">
            <v>1197</v>
          </cell>
          <cell r="E930">
            <v>1000</v>
          </cell>
        </row>
        <row r="931">
          <cell r="A931">
            <v>71161</v>
          </cell>
          <cell r="B931">
            <v>11736</v>
          </cell>
          <cell r="C931">
            <v>1197</v>
          </cell>
          <cell r="E931">
            <v>1000</v>
          </cell>
        </row>
        <row r="932">
          <cell r="A932">
            <v>71165</v>
          </cell>
          <cell r="B932">
            <v>11736</v>
          </cell>
          <cell r="C932">
            <v>1197</v>
          </cell>
          <cell r="E932">
            <v>1000</v>
          </cell>
        </row>
        <row r="933">
          <cell r="A933">
            <v>71170</v>
          </cell>
          <cell r="B933">
            <v>11736</v>
          </cell>
          <cell r="C933">
            <v>1197</v>
          </cell>
          <cell r="E933">
            <v>1000</v>
          </cell>
        </row>
        <row r="934">
          <cell r="A934">
            <v>71270</v>
          </cell>
          <cell r="B934">
            <v>10300</v>
          </cell>
          <cell r="C934">
            <v>1197</v>
          </cell>
          <cell r="E934">
            <v>1000</v>
          </cell>
        </row>
        <row r="935">
          <cell r="A935">
            <v>71273</v>
          </cell>
          <cell r="B935">
            <v>11736</v>
          </cell>
          <cell r="C935">
            <v>1197</v>
          </cell>
          <cell r="E935">
            <v>1000</v>
          </cell>
        </row>
        <row r="936">
          <cell r="A936">
            <v>71277</v>
          </cell>
          <cell r="B936">
            <v>10300</v>
          </cell>
          <cell r="C936">
            <v>1197</v>
          </cell>
          <cell r="E936">
            <v>1000</v>
          </cell>
        </row>
        <row r="937">
          <cell r="A937">
            <v>71278</v>
          </cell>
          <cell r="B937">
            <v>11736</v>
          </cell>
          <cell r="C937">
            <v>1197</v>
          </cell>
          <cell r="E937">
            <v>1000</v>
          </cell>
        </row>
        <row r="938">
          <cell r="A938">
            <v>71280</v>
          </cell>
          <cell r="B938">
            <v>10300</v>
          </cell>
          <cell r="C938">
            <v>1197</v>
          </cell>
          <cell r="E938">
            <v>1000</v>
          </cell>
        </row>
        <row r="939">
          <cell r="A939">
            <v>71281</v>
          </cell>
          <cell r="B939">
            <v>10300</v>
          </cell>
          <cell r="C939">
            <v>1197</v>
          </cell>
          <cell r="E939">
            <v>1000</v>
          </cell>
        </row>
        <row r="940">
          <cell r="A940">
            <v>71300</v>
          </cell>
          <cell r="B940">
            <v>11736</v>
          </cell>
          <cell r="C940">
            <v>1197</v>
          </cell>
          <cell r="E940">
            <v>1000</v>
          </cell>
        </row>
        <row r="941">
          <cell r="A941">
            <v>71301</v>
          </cell>
          <cell r="B941">
            <v>11736</v>
          </cell>
          <cell r="C941">
            <v>1197</v>
          </cell>
          <cell r="E941">
            <v>1000</v>
          </cell>
        </row>
        <row r="942">
          <cell r="A942">
            <v>71320</v>
          </cell>
          <cell r="B942">
            <v>11736</v>
          </cell>
          <cell r="C942">
            <v>1197</v>
          </cell>
          <cell r="E942">
            <v>1000</v>
          </cell>
        </row>
        <row r="943">
          <cell r="A943">
            <v>71330</v>
          </cell>
          <cell r="B943">
            <v>11736</v>
          </cell>
          <cell r="C943">
            <v>1197</v>
          </cell>
          <cell r="E943">
            <v>1000</v>
          </cell>
        </row>
        <row r="944">
          <cell r="A944">
            <v>71340</v>
          </cell>
          <cell r="B944">
            <v>11736</v>
          </cell>
          <cell r="C944">
            <v>1197</v>
          </cell>
          <cell r="E944">
            <v>1000</v>
          </cell>
        </row>
        <row r="945">
          <cell r="A945">
            <v>71355</v>
          </cell>
          <cell r="B945">
            <v>10426</v>
          </cell>
          <cell r="C945">
            <v>1066</v>
          </cell>
          <cell r="E945">
            <v>1000</v>
          </cell>
        </row>
        <row r="946">
          <cell r="A946">
            <v>71361</v>
          </cell>
          <cell r="B946">
            <v>10426</v>
          </cell>
          <cell r="C946">
            <v>1066</v>
          </cell>
          <cell r="E946">
            <v>1000</v>
          </cell>
        </row>
        <row r="947">
          <cell r="A947">
            <v>71365</v>
          </cell>
          <cell r="B947">
            <v>10470</v>
          </cell>
          <cell r="C947">
            <v>1070</v>
          </cell>
          <cell r="E947">
            <v>1000</v>
          </cell>
        </row>
        <row r="948">
          <cell r="A948">
            <v>71370</v>
          </cell>
          <cell r="B948">
            <v>11686</v>
          </cell>
          <cell r="C948">
            <v>1201</v>
          </cell>
          <cell r="E948">
            <v>1000</v>
          </cell>
        </row>
        <row r="949">
          <cell r="A949">
            <v>71375</v>
          </cell>
          <cell r="B949">
            <v>11736</v>
          </cell>
          <cell r="C949">
            <v>1197</v>
          </cell>
          <cell r="E949">
            <v>1000</v>
          </cell>
        </row>
        <row r="950">
          <cell r="A950">
            <v>71380</v>
          </cell>
          <cell r="B950">
            <v>11736</v>
          </cell>
          <cell r="C950">
            <v>1197</v>
          </cell>
          <cell r="E950">
            <v>1000</v>
          </cell>
        </row>
        <row r="951">
          <cell r="A951">
            <v>71385</v>
          </cell>
          <cell r="B951">
            <v>11736</v>
          </cell>
          <cell r="C951">
            <v>1197</v>
          </cell>
          <cell r="E951">
            <v>1000</v>
          </cell>
        </row>
        <row r="952">
          <cell r="A952">
            <v>71390</v>
          </cell>
          <cell r="B952">
            <v>11736</v>
          </cell>
          <cell r="C952">
            <v>1197</v>
          </cell>
          <cell r="E952">
            <v>1000</v>
          </cell>
        </row>
        <row r="953">
          <cell r="A953">
            <v>71395</v>
          </cell>
          <cell r="B953">
            <v>11736</v>
          </cell>
          <cell r="C953">
            <v>1197</v>
          </cell>
          <cell r="E953">
            <v>1000</v>
          </cell>
        </row>
        <row r="954">
          <cell r="A954">
            <v>71420</v>
          </cell>
          <cell r="B954">
            <v>11686</v>
          </cell>
          <cell r="C954">
            <v>1201</v>
          </cell>
          <cell r="E954">
            <v>1000</v>
          </cell>
        </row>
        <row r="955">
          <cell r="A955">
            <v>71500</v>
          </cell>
          <cell r="B955">
            <v>11843</v>
          </cell>
          <cell r="C955">
            <v>1201</v>
          </cell>
          <cell r="E955">
            <v>1000</v>
          </cell>
        </row>
        <row r="956">
          <cell r="A956">
            <v>71510</v>
          </cell>
          <cell r="B956">
            <v>11844</v>
          </cell>
          <cell r="C956">
            <v>1201</v>
          </cell>
          <cell r="E956">
            <v>1000</v>
          </cell>
        </row>
        <row r="957">
          <cell r="A957">
            <v>71615</v>
          </cell>
          <cell r="B957">
            <v>11736</v>
          </cell>
          <cell r="C957">
            <v>1197</v>
          </cell>
          <cell r="E957">
            <v>1000</v>
          </cell>
        </row>
        <row r="958">
          <cell r="A958">
            <v>72100</v>
          </cell>
          <cell r="B958">
            <v>11883</v>
          </cell>
          <cell r="C958">
            <v>1167</v>
          </cell>
          <cell r="E958">
            <v>1000</v>
          </cell>
        </row>
        <row r="959">
          <cell r="A959">
            <v>72310</v>
          </cell>
          <cell r="B959">
            <v>10765</v>
          </cell>
          <cell r="C959">
            <v>1192</v>
          </cell>
          <cell r="E959">
            <v>1000</v>
          </cell>
        </row>
        <row r="960">
          <cell r="A960">
            <v>72335</v>
          </cell>
          <cell r="B960">
            <v>10766</v>
          </cell>
          <cell r="C960">
            <v>1192</v>
          </cell>
          <cell r="E960">
            <v>1000</v>
          </cell>
        </row>
        <row r="961">
          <cell r="A961">
            <v>72351</v>
          </cell>
          <cell r="B961">
            <v>11879</v>
          </cell>
          <cell r="C961">
            <v>1196</v>
          </cell>
          <cell r="E961">
            <v>1000</v>
          </cell>
        </row>
        <row r="962">
          <cell r="A962">
            <v>72352</v>
          </cell>
          <cell r="B962">
            <v>10766</v>
          </cell>
          <cell r="C962">
            <v>1192</v>
          </cell>
          <cell r="E962">
            <v>1000</v>
          </cell>
        </row>
        <row r="963">
          <cell r="A963">
            <v>72353</v>
          </cell>
          <cell r="B963">
            <v>11878</v>
          </cell>
          <cell r="C963">
            <v>1196</v>
          </cell>
          <cell r="E963">
            <v>1000</v>
          </cell>
        </row>
        <row r="964">
          <cell r="A964">
            <v>72380</v>
          </cell>
          <cell r="B964">
            <v>11877</v>
          </cell>
          <cell r="C964">
            <v>1196</v>
          </cell>
          <cell r="E964">
            <v>1000</v>
          </cell>
        </row>
        <row r="965">
          <cell r="A965">
            <v>73130</v>
          </cell>
          <cell r="B965">
            <v>10683</v>
          </cell>
          <cell r="C965">
            <v>1094</v>
          </cell>
          <cell r="E965">
            <v>1000</v>
          </cell>
        </row>
        <row r="966">
          <cell r="A966">
            <v>73140</v>
          </cell>
          <cell r="B966">
            <v>10683</v>
          </cell>
          <cell r="C966">
            <v>1094</v>
          </cell>
          <cell r="E966">
            <v>1000</v>
          </cell>
        </row>
        <row r="967">
          <cell r="A967">
            <v>73141</v>
          </cell>
          <cell r="B967">
            <v>10684</v>
          </cell>
          <cell r="C967">
            <v>1094</v>
          </cell>
          <cell r="E967">
            <v>1000</v>
          </cell>
        </row>
        <row r="968">
          <cell r="A968">
            <v>73142</v>
          </cell>
          <cell r="B968">
            <v>10685</v>
          </cell>
          <cell r="C968">
            <v>1094</v>
          </cell>
          <cell r="E968">
            <v>1000</v>
          </cell>
        </row>
        <row r="969">
          <cell r="A969">
            <v>73143</v>
          </cell>
          <cell r="B969">
            <v>10686</v>
          </cell>
          <cell r="C969">
            <v>1094</v>
          </cell>
          <cell r="E969">
            <v>1000</v>
          </cell>
        </row>
        <row r="970">
          <cell r="A970">
            <v>73144</v>
          </cell>
          <cell r="B970">
            <v>10687</v>
          </cell>
          <cell r="C970">
            <v>1094</v>
          </cell>
          <cell r="E970">
            <v>1000</v>
          </cell>
        </row>
        <row r="971">
          <cell r="A971">
            <v>73145</v>
          </cell>
          <cell r="B971">
            <v>10688</v>
          </cell>
          <cell r="C971">
            <v>1094</v>
          </cell>
          <cell r="E971">
            <v>1000</v>
          </cell>
        </row>
        <row r="972">
          <cell r="A972">
            <v>73146</v>
          </cell>
          <cell r="B972">
            <v>10690</v>
          </cell>
          <cell r="C972">
            <v>1094</v>
          </cell>
          <cell r="E972">
            <v>1000</v>
          </cell>
        </row>
        <row r="973">
          <cell r="A973">
            <v>73147</v>
          </cell>
          <cell r="B973">
            <v>10689</v>
          </cell>
          <cell r="C973">
            <v>1094</v>
          </cell>
          <cell r="E973">
            <v>1000</v>
          </cell>
        </row>
        <row r="974">
          <cell r="A974">
            <v>73148</v>
          </cell>
          <cell r="B974">
            <v>10680</v>
          </cell>
          <cell r="C974">
            <v>1093</v>
          </cell>
          <cell r="E974">
            <v>1000</v>
          </cell>
        </row>
        <row r="975">
          <cell r="A975">
            <v>73149</v>
          </cell>
          <cell r="B975">
            <v>10680</v>
          </cell>
          <cell r="C975">
            <v>1093</v>
          </cell>
          <cell r="E975">
            <v>1000</v>
          </cell>
        </row>
        <row r="976">
          <cell r="A976">
            <v>73209</v>
          </cell>
          <cell r="B976">
            <v>10659</v>
          </cell>
          <cell r="C976">
            <v>1086</v>
          </cell>
          <cell r="E976">
            <v>1000</v>
          </cell>
        </row>
        <row r="977">
          <cell r="A977">
            <v>73210</v>
          </cell>
          <cell r="B977">
            <v>10659</v>
          </cell>
          <cell r="C977">
            <v>1086</v>
          </cell>
          <cell r="E977">
            <v>1000</v>
          </cell>
        </row>
        <row r="978">
          <cell r="A978">
            <v>73211</v>
          </cell>
          <cell r="B978">
            <v>10659</v>
          </cell>
          <cell r="C978">
            <v>1086</v>
          </cell>
          <cell r="E978">
            <v>1000</v>
          </cell>
        </row>
        <row r="979">
          <cell r="A979">
            <v>73215</v>
          </cell>
          <cell r="B979">
            <v>10659</v>
          </cell>
          <cell r="C979">
            <v>1086</v>
          </cell>
          <cell r="E979">
            <v>1000</v>
          </cell>
        </row>
        <row r="980">
          <cell r="A980">
            <v>73218</v>
          </cell>
          <cell r="B980">
            <v>10656</v>
          </cell>
          <cell r="C980">
            <v>1086</v>
          </cell>
          <cell r="E980">
            <v>1000</v>
          </cell>
        </row>
        <row r="981">
          <cell r="A981">
            <v>73219</v>
          </cell>
          <cell r="B981">
            <v>10658</v>
          </cell>
          <cell r="C981">
            <v>1086</v>
          </cell>
          <cell r="E981">
            <v>1000</v>
          </cell>
        </row>
        <row r="982">
          <cell r="A982">
            <v>73220</v>
          </cell>
          <cell r="B982">
            <v>10657</v>
          </cell>
          <cell r="C982">
            <v>1086</v>
          </cell>
          <cell r="E982">
            <v>1000</v>
          </cell>
        </row>
        <row r="983">
          <cell r="A983">
            <v>73301</v>
          </cell>
          <cell r="B983">
            <v>10676</v>
          </cell>
          <cell r="C983">
            <v>1173</v>
          </cell>
          <cell r="E983">
            <v>1000</v>
          </cell>
        </row>
        <row r="984">
          <cell r="A984">
            <v>73302</v>
          </cell>
          <cell r="B984">
            <v>10676</v>
          </cell>
          <cell r="C984">
            <v>1173</v>
          </cell>
          <cell r="E984">
            <v>1000</v>
          </cell>
        </row>
        <row r="985">
          <cell r="A985">
            <v>73309</v>
          </cell>
          <cell r="B985">
            <v>10764</v>
          </cell>
          <cell r="C985">
            <v>1098</v>
          </cell>
          <cell r="E985">
            <v>1000</v>
          </cell>
        </row>
        <row r="986">
          <cell r="A986">
            <v>73310</v>
          </cell>
          <cell r="B986">
            <v>10712</v>
          </cell>
          <cell r="C986">
            <v>1098</v>
          </cell>
          <cell r="E986">
            <v>1000</v>
          </cell>
        </row>
        <row r="987">
          <cell r="A987">
            <v>73311</v>
          </cell>
          <cell r="B987">
            <v>10706</v>
          </cell>
          <cell r="C987">
            <v>1098</v>
          </cell>
          <cell r="E987">
            <v>1000</v>
          </cell>
        </row>
        <row r="988">
          <cell r="A988">
            <v>73312</v>
          </cell>
          <cell r="B988">
            <v>10704</v>
          </cell>
          <cell r="C988">
            <v>1098</v>
          </cell>
          <cell r="E988">
            <v>1000</v>
          </cell>
        </row>
        <row r="989">
          <cell r="A989">
            <v>73313</v>
          </cell>
          <cell r="B989">
            <v>10705</v>
          </cell>
          <cell r="C989">
            <v>1098</v>
          </cell>
          <cell r="E989">
            <v>1000</v>
          </cell>
        </row>
        <row r="990">
          <cell r="A990">
            <v>73314</v>
          </cell>
          <cell r="B990">
            <v>10707</v>
          </cell>
          <cell r="C990">
            <v>1098</v>
          </cell>
          <cell r="E990">
            <v>1000</v>
          </cell>
        </row>
        <row r="991">
          <cell r="A991">
            <v>73315</v>
          </cell>
          <cell r="B991">
            <v>10714</v>
          </cell>
          <cell r="C991">
            <v>1098</v>
          </cell>
          <cell r="E991">
            <v>1000</v>
          </cell>
        </row>
        <row r="992">
          <cell r="A992">
            <v>73316</v>
          </cell>
          <cell r="B992">
            <v>10716</v>
          </cell>
          <cell r="C992">
            <v>1098</v>
          </cell>
          <cell r="E992">
            <v>1000</v>
          </cell>
        </row>
        <row r="993">
          <cell r="A993">
            <v>73317</v>
          </cell>
          <cell r="B993">
            <v>10716</v>
          </cell>
          <cell r="C993">
            <v>1098</v>
          </cell>
          <cell r="E993">
            <v>1000</v>
          </cell>
        </row>
        <row r="994">
          <cell r="A994">
            <v>73318</v>
          </cell>
          <cell r="B994">
            <v>10717</v>
          </cell>
          <cell r="C994">
            <v>1098</v>
          </cell>
          <cell r="E994">
            <v>1000</v>
          </cell>
        </row>
        <row r="995">
          <cell r="A995">
            <v>73319</v>
          </cell>
          <cell r="B995">
            <v>10712</v>
          </cell>
          <cell r="C995">
            <v>1098</v>
          </cell>
          <cell r="E995">
            <v>1000</v>
          </cell>
        </row>
        <row r="996">
          <cell r="A996">
            <v>73330</v>
          </cell>
          <cell r="B996">
            <v>10695</v>
          </cell>
          <cell r="C996">
            <v>1090</v>
          </cell>
          <cell r="E996">
            <v>1000</v>
          </cell>
        </row>
        <row r="997">
          <cell r="A997">
            <v>73331</v>
          </cell>
          <cell r="B997">
            <v>10695</v>
          </cell>
          <cell r="C997">
            <v>1090</v>
          </cell>
          <cell r="E997">
            <v>1000</v>
          </cell>
        </row>
        <row r="998">
          <cell r="A998">
            <v>73332</v>
          </cell>
          <cell r="B998">
            <v>10696</v>
          </cell>
          <cell r="C998">
            <v>1090</v>
          </cell>
          <cell r="E998">
            <v>1000</v>
          </cell>
        </row>
        <row r="999">
          <cell r="A999">
            <v>73333</v>
          </cell>
          <cell r="B999">
            <v>10697</v>
          </cell>
          <cell r="C999">
            <v>1090</v>
          </cell>
          <cell r="E999">
            <v>1000</v>
          </cell>
        </row>
        <row r="1000">
          <cell r="A1000">
            <v>73334</v>
          </cell>
          <cell r="B1000">
            <v>10698</v>
          </cell>
          <cell r="C1000">
            <v>1090</v>
          </cell>
          <cell r="E1000">
            <v>1000</v>
          </cell>
        </row>
        <row r="1001">
          <cell r="A1001">
            <v>73336</v>
          </cell>
          <cell r="B1001">
            <v>10699</v>
          </cell>
          <cell r="C1001">
            <v>1090</v>
          </cell>
          <cell r="E1001">
            <v>1000</v>
          </cell>
        </row>
        <row r="1002">
          <cell r="A1002">
            <v>73401</v>
          </cell>
          <cell r="B1002">
            <v>10718</v>
          </cell>
          <cell r="C1002">
            <v>1170</v>
          </cell>
          <cell r="E1002">
            <v>1000</v>
          </cell>
        </row>
        <row r="1003">
          <cell r="A1003">
            <v>73403</v>
          </cell>
          <cell r="B1003">
            <v>10718</v>
          </cell>
          <cell r="C1003">
            <v>1170</v>
          </cell>
          <cell r="E1003">
            <v>1000</v>
          </cell>
        </row>
        <row r="1004">
          <cell r="A1004">
            <v>73405</v>
          </cell>
          <cell r="B1004">
            <v>10647</v>
          </cell>
          <cell r="C1004">
            <v>1197</v>
          </cell>
          <cell r="E1004">
            <v>1000</v>
          </cell>
        </row>
        <row r="1005">
          <cell r="A1005">
            <v>73406</v>
          </cell>
          <cell r="B1005">
            <v>10647</v>
          </cell>
          <cell r="C1005">
            <v>1197</v>
          </cell>
          <cell r="E1005">
            <v>1000</v>
          </cell>
        </row>
        <row r="1006">
          <cell r="A1006">
            <v>73411</v>
          </cell>
          <cell r="B1006">
            <v>11928</v>
          </cell>
          <cell r="C1006">
            <v>1170</v>
          </cell>
          <cell r="E1006">
            <v>1000</v>
          </cell>
        </row>
        <row r="1007">
          <cell r="A1007">
            <v>73421</v>
          </cell>
          <cell r="B1007">
            <v>11928</v>
          </cell>
          <cell r="C1007">
            <v>1170</v>
          </cell>
          <cell r="E1007">
            <v>1000</v>
          </cell>
        </row>
        <row r="1008">
          <cell r="A1008">
            <v>73425</v>
          </cell>
          <cell r="B1008">
            <v>11928</v>
          </cell>
          <cell r="C1008">
            <v>1170</v>
          </cell>
          <cell r="E1008">
            <v>1000</v>
          </cell>
        </row>
        <row r="1009">
          <cell r="A1009">
            <v>73430</v>
          </cell>
          <cell r="B1009">
            <v>11928</v>
          </cell>
          <cell r="C1009">
            <v>1170</v>
          </cell>
          <cell r="E1009">
            <v>1000</v>
          </cell>
        </row>
        <row r="1010">
          <cell r="A1010">
            <v>73435</v>
          </cell>
          <cell r="B1010">
            <v>11928</v>
          </cell>
          <cell r="C1010">
            <v>1170</v>
          </cell>
          <cell r="E1010">
            <v>1000</v>
          </cell>
        </row>
        <row r="1011">
          <cell r="A1011">
            <v>73439</v>
          </cell>
          <cell r="B1011">
            <v>10724</v>
          </cell>
          <cell r="C1011">
            <v>1170</v>
          </cell>
          <cell r="E1011">
            <v>1000</v>
          </cell>
        </row>
        <row r="1012">
          <cell r="A1012">
            <v>73440</v>
          </cell>
          <cell r="B1012">
            <v>10725</v>
          </cell>
          <cell r="C1012">
            <v>1170</v>
          </cell>
          <cell r="E1012">
            <v>1000</v>
          </cell>
        </row>
        <row r="1013">
          <cell r="A1013">
            <v>73441</v>
          </cell>
          <cell r="B1013">
            <v>10724</v>
          </cell>
          <cell r="C1013">
            <v>1170</v>
          </cell>
          <cell r="E1013">
            <v>1000</v>
          </cell>
        </row>
        <row r="1014">
          <cell r="A1014">
            <v>73444</v>
          </cell>
          <cell r="B1014">
            <v>10728</v>
          </cell>
          <cell r="C1014">
            <v>1170</v>
          </cell>
          <cell r="E1014">
            <v>1000</v>
          </cell>
        </row>
        <row r="1015">
          <cell r="A1015">
            <v>73445</v>
          </cell>
          <cell r="B1015">
            <v>10728</v>
          </cell>
          <cell r="C1015">
            <v>1170</v>
          </cell>
          <cell r="E1015">
            <v>1000</v>
          </cell>
        </row>
        <row r="1016">
          <cell r="A1016">
            <v>73446</v>
          </cell>
          <cell r="B1016">
            <v>10729</v>
          </cell>
          <cell r="C1016">
            <v>1170</v>
          </cell>
          <cell r="E1016">
            <v>1000</v>
          </cell>
        </row>
        <row r="1017">
          <cell r="A1017">
            <v>73447</v>
          </cell>
          <cell r="B1017">
            <v>10730</v>
          </cell>
          <cell r="C1017">
            <v>1170</v>
          </cell>
          <cell r="E1017">
            <v>1000</v>
          </cell>
        </row>
        <row r="1018">
          <cell r="A1018">
            <v>73448</v>
          </cell>
          <cell r="B1018">
            <v>10731</v>
          </cell>
          <cell r="C1018">
            <v>1170</v>
          </cell>
          <cell r="E1018">
            <v>1000</v>
          </cell>
        </row>
        <row r="1019">
          <cell r="A1019">
            <v>73449</v>
          </cell>
          <cell r="B1019">
            <v>10726</v>
          </cell>
          <cell r="C1019">
            <v>1170</v>
          </cell>
          <cell r="E1019">
            <v>1000</v>
          </cell>
        </row>
        <row r="1020">
          <cell r="A1020">
            <v>73450</v>
          </cell>
          <cell r="B1020">
            <v>10726</v>
          </cell>
          <cell r="C1020">
            <v>1170</v>
          </cell>
          <cell r="E1020">
            <v>1000</v>
          </cell>
        </row>
        <row r="1021">
          <cell r="A1021">
            <v>73451</v>
          </cell>
          <cell r="B1021">
            <v>10727</v>
          </cell>
          <cell r="C1021">
            <v>1170</v>
          </cell>
          <cell r="E1021">
            <v>1000</v>
          </cell>
        </row>
        <row r="1022">
          <cell r="A1022">
            <v>73455</v>
          </cell>
          <cell r="B1022">
            <v>10723</v>
          </cell>
          <cell r="C1022">
            <v>1170</v>
          </cell>
          <cell r="E1022">
            <v>1000</v>
          </cell>
        </row>
        <row r="1023">
          <cell r="A1023">
            <v>73459</v>
          </cell>
          <cell r="B1023">
            <v>10732</v>
          </cell>
          <cell r="C1023">
            <v>1170</v>
          </cell>
          <cell r="E1023">
            <v>1000</v>
          </cell>
        </row>
        <row r="1024">
          <cell r="A1024">
            <v>73460</v>
          </cell>
          <cell r="B1024">
            <v>10733</v>
          </cell>
          <cell r="C1024">
            <v>1170</v>
          </cell>
          <cell r="E1024">
            <v>1000</v>
          </cell>
        </row>
        <row r="1025">
          <cell r="A1025">
            <v>73461</v>
          </cell>
          <cell r="B1025">
            <v>10734</v>
          </cell>
          <cell r="C1025">
            <v>1170</v>
          </cell>
          <cell r="E1025">
            <v>1000</v>
          </cell>
        </row>
        <row r="1026">
          <cell r="A1026">
            <v>73462</v>
          </cell>
          <cell r="B1026">
            <v>10735</v>
          </cell>
          <cell r="C1026">
            <v>1170</v>
          </cell>
          <cell r="E1026">
            <v>1000</v>
          </cell>
        </row>
        <row r="1027">
          <cell r="A1027">
            <v>73465</v>
          </cell>
          <cell r="B1027">
            <v>10732</v>
          </cell>
          <cell r="C1027">
            <v>1170</v>
          </cell>
          <cell r="E1027">
            <v>1000</v>
          </cell>
        </row>
        <row r="1028">
          <cell r="A1028">
            <v>73501</v>
          </cell>
          <cell r="B1028">
            <v>10736</v>
          </cell>
          <cell r="C1028">
            <v>1170</v>
          </cell>
          <cell r="E1028">
            <v>1000</v>
          </cell>
        </row>
        <row r="1029">
          <cell r="A1029">
            <v>73511</v>
          </cell>
          <cell r="B1029">
            <v>10742</v>
          </cell>
          <cell r="C1029">
            <v>1170</v>
          </cell>
          <cell r="E1029">
            <v>1000</v>
          </cell>
        </row>
        <row r="1030">
          <cell r="A1030">
            <v>73512</v>
          </cell>
          <cell r="B1030">
            <v>10736</v>
          </cell>
          <cell r="C1030">
            <v>1170</v>
          </cell>
          <cell r="E1030">
            <v>1000</v>
          </cell>
        </row>
        <row r="1031">
          <cell r="A1031">
            <v>73515</v>
          </cell>
          <cell r="B1031">
            <v>10736</v>
          </cell>
          <cell r="C1031">
            <v>1170</v>
          </cell>
          <cell r="E1031">
            <v>1000</v>
          </cell>
        </row>
        <row r="1032">
          <cell r="A1032">
            <v>73520</v>
          </cell>
          <cell r="B1032">
            <v>10736</v>
          </cell>
          <cell r="C1032">
            <v>1170</v>
          </cell>
          <cell r="E1032">
            <v>1000</v>
          </cell>
        </row>
        <row r="1033">
          <cell r="A1033">
            <v>73525</v>
          </cell>
          <cell r="B1033">
            <v>10736</v>
          </cell>
          <cell r="C1033">
            <v>1170</v>
          </cell>
          <cell r="E1033">
            <v>1000</v>
          </cell>
        </row>
        <row r="1034">
          <cell r="A1034">
            <v>73530</v>
          </cell>
          <cell r="B1034">
            <v>10741</v>
          </cell>
          <cell r="C1034">
            <v>1170</v>
          </cell>
          <cell r="E1034">
            <v>1000</v>
          </cell>
        </row>
        <row r="1035">
          <cell r="A1035">
            <v>73534</v>
          </cell>
          <cell r="B1035">
            <v>10742</v>
          </cell>
          <cell r="C1035">
            <v>1170</v>
          </cell>
          <cell r="E1035">
            <v>1000</v>
          </cell>
        </row>
        <row r="1036">
          <cell r="A1036">
            <v>73535</v>
          </cell>
          <cell r="B1036">
            <v>10742</v>
          </cell>
          <cell r="C1036">
            <v>1170</v>
          </cell>
          <cell r="E1036">
            <v>1000</v>
          </cell>
        </row>
        <row r="1037">
          <cell r="A1037">
            <v>73536</v>
          </cell>
          <cell r="B1037">
            <v>10743</v>
          </cell>
          <cell r="C1037">
            <v>1170</v>
          </cell>
          <cell r="E1037">
            <v>1000</v>
          </cell>
        </row>
        <row r="1038">
          <cell r="A1038">
            <v>73537</v>
          </cell>
          <cell r="B1038">
            <v>10744</v>
          </cell>
          <cell r="C1038">
            <v>1170</v>
          </cell>
          <cell r="E1038">
            <v>1000</v>
          </cell>
        </row>
        <row r="1039">
          <cell r="A1039">
            <v>73539</v>
          </cell>
          <cell r="B1039">
            <v>10745</v>
          </cell>
          <cell r="C1039">
            <v>1170</v>
          </cell>
          <cell r="E1039">
            <v>1000</v>
          </cell>
        </row>
        <row r="1040">
          <cell r="A1040">
            <v>73540</v>
          </cell>
          <cell r="B1040">
            <v>10745</v>
          </cell>
          <cell r="C1040">
            <v>1170</v>
          </cell>
          <cell r="E1040">
            <v>1000</v>
          </cell>
        </row>
        <row r="1041">
          <cell r="A1041">
            <v>73541</v>
          </cell>
          <cell r="B1041">
            <v>10746</v>
          </cell>
          <cell r="C1041">
            <v>1170</v>
          </cell>
          <cell r="E1041">
            <v>1000</v>
          </cell>
        </row>
        <row r="1042">
          <cell r="A1042">
            <v>73544</v>
          </cell>
          <cell r="B1042">
            <v>10747</v>
          </cell>
          <cell r="C1042">
            <v>1170</v>
          </cell>
          <cell r="E1042">
            <v>1000</v>
          </cell>
        </row>
        <row r="1043">
          <cell r="A1043">
            <v>73545</v>
          </cell>
          <cell r="B1043">
            <v>10747</v>
          </cell>
          <cell r="C1043">
            <v>1170</v>
          </cell>
          <cell r="E1043">
            <v>1000</v>
          </cell>
        </row>
        <row r="1044">
          <cell r="A1044">
            <v>73546</v>
          </cell>
          <cell r="B1044">
            <v>10748</v>
          </cell>
          <cell r="C1044">
            <v>1170</v>
          </cell>
          <cell r="E1044">
            <v>1000</v>
          </cell>
        </row>
        <row r="1045">
          <cell r="A1045">
            <v>73550</v>
          </cell>
          <cell r="B1045">
            <v>11606</v>
          </cell>
          <cell r="C1045">
            <v>1170</v>
          </cell>
          <cell r="E1045">
            <v>1000</v>
          </cell>
        </row>
        <row r="1046">
          <cell r="A1046">
            <v>73610</v>
          </cell>
          <cell r="B1046">
            <v>11876</v>
          </cell>
          <cell r="C1046">
            <v>1196</v>
          </cell>
          <cell r="E1046">
            <v>1000</v>
          </cell>
        </row>
        <row r="1047">
          <cell r="A1047">
            <v>73619</v>
          </cell>
          <cell r="B1047">
            <v>10768</v>
          </cell>
          <cell r="C1047">
            <v>1192</v>
          </cell>
          <cell r="E1047">
            <v>1000</v>
          </cell>
        </row>
        <row r="1048">
          <cell r="A1048">
            <v>73630</v>
          </cell>
          <cell r="B1048">
            <v>11870</v>
          </cell>
          <cell r="C1048">
            <v>1030</v>
          </cell>
          <cell r="E1048">
            <v>1000</v>
          </cell>
        </row>
        <row r="1049">
          <cell r="A1049">
            <v>73701</v>
          </cell>
          <cell r="B1049">
            <v>10647</v>
          </cell>
          <cell r="C1049">
            <v>1197</v>
          </cell>
          <cell r="E1049">
            <v>1000</v>
          </cell>
        </row>
        <row r="1050">
          <cell r="A1050">
            <v>73705</v>
          </cell>
          <cell r="B1050">
            <v>10647</v>
          </cell>
          <cell r="C1050">
            <v>1197</v>
          </cell>
          <cell r="E1050">
            <v>1000</v>
          </cell>
        </row>
        <row r="1051">
          <cell r="A1051">
            <v>73711</v>
          </cell>
          <cell r="B1051">
            <v>10648</v>
          </cell>
          <cell r="C1051">
            <v>1197</v>
          </cell>
          <cell r="E1051">
            <v>1000</v>
          </cell>
        </row>
        <row r="1052">
          <cell r="A1052">
            <v>73713</v>
          </cell>
          <cell r="B1052">
            <v>10648</v>
          </cell>
          <cell r="C1052">
            <v>1197</v>
          </cell>
          <cell r="E1052">
            <v>1000</v>
          </cell>
        </row>
        <row r="1053">
          <cell r="A1053">
            <v>73721</v>
          </cell>
          <cell r="B1053">
            <v>10660</v>
          </cell>
          <cell r="C1053">
            <v>1194</v>
          </cell>
          <cell r="E1053">
            <v>1000</v>
          </cell>
        </row>
        <row r="1054">
          <cell r="A1054">
            <v>73723</v>
          </cell>
          <cell r="B1054">
            <v>10660</v>
          </cell>
          <cell r="C1054">
            <v>1194</v>
          </cell>
          <cell r="E1054">
            <v>1000</v>
          </cell>
        </row>
        <row r="1055">
          <cell r="A1055">
            <v>73730</v>
          </cell>
          <cell r="B1055">
            <v>10663</v>
          </cell>
          <cell r="C1055">
            <v>1194</v>
          </cell>
          <cell r="E1055">
            <v>1000</v>
          </cell>
        </row>
        <row r="1056">
          <cell r="A1056">
            <v>73733</v>
          </cell>
          <cell r="B1056">
            <v>10663</v>
          </cell>
          <cell r="C1056">
            <v>1194</v>
          </cell>
          <cell r="E1056">
            <v>1000</v>
          </cell>
        </row>
        <row r="1057">
          <cell r="A1057">
            <v>73734</v>
          </cell>
          <cell r="B1057">
            <v>10664</v>
          </cell>
          <cell r="C1057">
            <v>1194</v>
          </cell>
          <cell r="E1057">
            <v>1000</v>
          </cell>
        </row>
        <row r="1058">
          <cell r="A1058">
            <v>73743</v>
          </cell>
          <cell r="B1058">
            <v>10670</v>
          </cell>
          <cell r="C1058">
            <v>1194</v>
          </cell>
          <cell r="E1058">
            <v>1000</v>
          </cell>
        </row>
        <row r="1059">
          <cell r="A1059">
            <v>73747</v>
          </cell>
          <cell r="B1059">
            <v>10665</v>
          </cell>
          <cell r="C1059">
            <v>1194</v>
          </cell>
          <cell r="E1059">
            <v>1000</v>
          </cell>
        </row>
        <row r="1060">
          <cell r="A1060">
            <v>73750</v>
          </cell>
          <cell r="B1060">
            <v>10666</v>
          </cell>
          <cell r="C1060">
            <v>1194</v>
          </cell>
          <cell r="E1060">
            <v>1000</v>
          </cell>
        </row>
        <row r="1061">
          <cell r="A1061">
            <v>73760</v>
          </cell>
          <cell r="B1061">
            <v>10671</v>
          </cell>
          <cell r="C1061">
            <v>1194</v>
          </cell>
          <cell r="E1061">
            <v>1000</v>
          </cell>
        </row>
        <row r="1062">
          <cell r="A1062">
            <v>73764</v>
          </cell>
          <cell r="B1062">
            <v>10671</v>
          </cell>
          <cell r="C1062">
            <v>1194</v>
          </cell>
          <cell r="E1062">
            <v>1000</v>
          </cell>
        </row>
        <row r="1063">
          <cell r="A1063">
            <v>73766</v>
          </cell>
          <cell r="B1063">
            <v>10671</v>
          </cell>
          <cell r="C1063">
            <v>1194</v>
          </cell>
          <cell r="E1063">
            <v>1000</v>
          </cell>
        </row>
        <row r="1064">
          <cell r="A1064">
            <v>73770</v>
          </cell>
          <cell r="B1064">
            <v>10675</v>
          </cell>
          <cell r="C1064">
            <v>1194</v>
          </cell>
          <cell r="E1064">
            <v>1000</v>
          </cell>
        </row>
        <row r="1065">
          <cell r="A1065">
            <v>73777</v>
          </cell>
          <cell r="B1065">
            <v>10647</v>
          </cell>
          <cell r="C1065">
            <v>1197</v>
          </cell>
          <cell r="E1065">
            <v>1000</v>
          </cell>
        </row>
        <row r="1066">
          <cell r="A1066">
            <v>73780</v>
          </cell>
          <cell r="B1066">
            <v>10648</v>
          </cell>
          <cell r="C1066">
            <v>1197</v>
          </cell>
          <cell r="E1066">
            <v>1000</v>
          </cell>
        </row>
        <row r="1067">
          <cell r="A1067">
            <v>73785</v>
          </cell>
          <cell r="B1067">
            <v>10648</v>
          </cell>
          <cell r="C1067">
            <v>1197</v>
          </cell>
          <cell r="E1067">
            <v>1000</v>
          </cell>
        </row>
        <row r="1068">
          <cell r="A1068">
            <v>73786</v>
          </cell>
          <cell r="B1068">
            <v>10648</v>
          </cell>
          <cell r="C1068">
            <v>1197</v>
          </cell>
          <cell r="E1068">
            <v>1000</v>
          </cell>
        </row>
        <row r="1069">
          <cell r="A1069">
            <v>73795</v>
          </cell>
          <cell r="B1069">
            <v>10648</v>
          </cell>
          <cell r="C1069">
            <v>1197</v>
          </cell>
          <cell r="E1069">
            <v>1000</v>
          </cell>
        </row>
        <row r="1070">
          <cell r="A1070">
            <v>73797</v>
          </cell>
          <cell r="B1070">
            <v>10647</v>
          </cell>
          <cell r="C1070">
            <v>1197</v>
          </cell>
          <cell r="E1070">
            <v>1000</v>
          </cell>
        </row>
        <row r="1071">
          <cell r="A1071">
            <v>74001</v>
          </cell>
          <cell r="B1071">
            <v>10192</v>
          </cell>
          <cell r="C1071">
            <v>1197</v>
          </cell>
          <cell r="E1071">
            <v>1000</v>
          </cell>
        </row>
        <row r="1072">
          <cell r="A1072">
            <v>74101</v>
          </cell>
          <cell r="B1072">
            <v>10610</v>
          </cell>
          <cell r="C1072">
            <v>1205</v>
          </cell>
          <cell r="E1072">
            <v>1000</v>
          </cell>
        </row>
        <row r="1073">
          <cell r="A1073">
            <v>74201</v>
          </cell>
          <cell r="B1073">
            <v>10301</v>
          </cell>
          <cell r="C1073">
            <v>1063</v>
          </cell>
          <cell r="E1073">
            <v>1000</v>
          </cell>
        </row>
        <row r="1074">
          <cell r="A1074">
            <v>74210</v>
          </cell>
          <cell r="B1074">
            <v>10307</v>
          </cell>
          <cell r="C1074">
            <v>1063</v>
          </cell>
          <cell r="E1074">
            <v>1000</v>
          </cell>
        </row>
        <row r="1075">
          <cell r="A1075">
            <v>74220</v>
          </cell>
          <cell r="B1075">
            <v>10304</v>
          </cell>
          <cell r="C1075">
            <v>1063</v>
          </cell>
          <cell r="E1075">
            <v>1000</v>
          </cell>
        </row>
        <row r="1076">
          <cell r="A1076">
            <v>74230</v>
          </cell>
          <cell r="B1076">
            <v>10307</v>
          </cell>
          <cell r="C1076">
            <v>1063</v>
          </cell>
          <cell r="E1076">
            <v>1000</v>
          </cell>
        </row>
        <row r="1077">
          <cell r="A1077">
            <v>74240</v>
          </cell>
          <cell r="B1077">
            <v>10301</v>
          </cell>
          <cell r="C1077">
            <v>1063</v>
          </cell>
          <cell r="E1077">
            <v>1000</v>
          </cell>
        </row>
        <row r="1078">
          <cell r="A1078">
            <v>74250</v>
          </cell>
          <cell r="B1078">
            <v>10301</v>
          </cell>
          <cell r="C1078">
            <v>1063</v>
          </cell>
          <cell r="E1078">
            <v>1000</v>
          </cell>
        </row>
        <row r="1079">
          <cell r="A1079">
            <v>74405</v>
          </cell>
          <cell r="B1079">
            <v>10331</v>
          </cell>
          <cell r="C1079">
            <v>1082</v>
          </cell>
          <cell r="E1079">
            <v>1000</v>
          </cell>
        </row>
        <row r="1080">
          <cell r="A1080">
            <v>74410</v>
          </cell>
          <cell r="B1080">
            <v>10337</v>
          </cell>
          <cell r="C1080">
            <v>1082</v>
          </cell>
          <cell r="E1080">
            <v>1000</v>
          </cell>
        </row>
        <row r="1081">
          <cell r="A1081">
            <v>74411</v>
          </cell>
          <cell r="B1081">
            <v>10337</v>
          </cell>
          <cell r="C1081">
            <v>1082</v>
          </cell>
          <cell r="E1081">
            <v>1000</v>
          </cell>
        </row>
        <row r="1082">
          <cell r="A1082">
            <v>74412</v>
          </cell>
          <cell r="B1082">
            <v>10337</v>
          </cell>
          <cell r="C1082">
            <v>1082</v>
          </cell>
          <cell r="E1082">
            <v>1000</v>
          </cell>
        </row>
        <row r="1083">
          <cell r="A1083">
            <v>74413</v>
          </cell>
          <cell r="B1083">
            <v>10337</v>
          </cell>
          <cell r="C1083">
            <v>1082</v>
          </cell>
          <cell r="E1083">
            <v>1000</v>
          </cell>
        </row>
        <row r="1084">
          <cell r="A1084">
            <v>74414</v>
          </cell>
          <cell r="B1084">
            <v>10337</v>
          </cell>
          <cell r="C1084">
            <v>1082</v>
          </cell>
          <cell r="E1084">
            <v>1000</v>
          </cell>
        </row>
        <row r="1085">
          <cell r="A1085">
            <v>74421</v>
          </cell>
          <cell r="B1085">
            <v>10334</v>
          </cell>
          <cell r="C1085">
            <v>1082</v>
          </cell>
          <cell r="E1085">
            <v>1000</v>
          </cell>
        </row>
        <row r="1086">
          <cell r="A1086">
            <v>74422</v>
          </cell>
          <cell r="B1086">
            <v>10334</v>
          </cell>
          <cell r="C1086">
            <v>1082</v>
          </cell>
          <cell r="E1086">
            <v>1000</v>
          </cell>
        </row>
        <row r="1087">
          <cell r="A1087">
            <v>74423</v>
          </cell>
          <cell r="B1087">
            <v>16334</v>
          </cell>
          <cell r="C1087">
            <v>1082</v>
          </cell>
          <cell r="E1087">
            <v>1000</v>
          </cell>
        </row>
        <row r="1088">
          <cell r="A1088">
            <v>74424</v>
          </cell>
          <cell r="B1088">
            <v>10334</v>
          </cell>
          <cell r="C1088">
            <v>1082</v>
          </cell>
          <cell r="E1088">
            <v>1000</v>
          </cell>
        </row>
        <row r="1089">
          <cell r="A1089">
            <v>74425</v>
          </cell>
          <cell r="B1089">
            <v>10334</v>
          </cell>
          <cell r="C1089">
            <v>1082</v>
          </cell>
          <cell r="E1089">
            <v>1000</v>
          </cell>
        </row>
        <row r="1090">
          <cell r="A1090">
            <v>74426</v>
          </cell>
          <cell r="B1090">
            <v>10334</v>
          </cell>
          <cell r="C1090">
            <v>1082</v>
          </cell>
          <cell r="E1090">
            <v>1000</v>
          </cell>
        </row>
        <row r="1091">
          <cell r="A1091">
            <v>74430</v>
          </cell>
          <cell r="B1091">
            <v>10337</v>
          </cell>
          <cell r="C1091">
            <v>1082</v>
          </cell>
          <cell r="E1091">
            <v>1000</v>
          </cell>
        </row>
        <row r="1092">
          <cell r="A1092">
            <v>74441</v>
          </cell>
          <cell r="B1092">
            <v>10331</v>
          </cell>
          <cell r="C1092">
            <v>1082</v>
          </cell>
          <cell r="E1092">
            <v>1000</v>
          </cell>
        </row>
        <row r="1093">
          <cell r="A1093">
            <v>74442</v>
          </cell>
          <cell r="B1093">
            <v>10331</v>
          </cell>
          <cell r="C1093">
            <v>1082</v>
          </cell>
          <cell r="E1093">
            <v>1000</v>
          </cell>
        </row>
        <row r="1094">
          <cell r="A1094">
            <v>74443</v>
          </cell>
          <cell r="B1094">
            <v>10331</v>
          </cell>
          <cell r="C1094">
            <v>1082</v>
          </cell>
          <cell r="E1094">
            <v>1000</v>
          </cell>
        </row>
        <row r="1095">
          <cell r="A1095">
            <v>74444</v>
          </cell>
          <cell r="B1095">
            <v>10331</v>
          </cell>
          <cell r="C1095">
            <v>1082</v>
          </cell>
          <cell r="E1095">
            <v>1000</v>
          </cell>
        </row>
        <row r="1096">
          <cell r="A1096">
            <v>74445</v>
          </cell>
          <cell r="B1096">
            <v>10331</v>
          </cell>
          <cell r="C1096">
            <v>1082</v>
          </cell>
          <cell r="E1096">
            <v>1000</v>
          </cell>
        </row>
        <row r="1097">
          <cell r="A1097">
            <v>74600</v>
          </cell>
          <cell r="B1097">
            <v>10621</v>
          </cell>
          <cell r="C1097">
            <v>1182</v>
          </cell>
          <cell r="E1097">
            <v>1000</v>
          </cell>
        </row>
        <row r="1098">
          <cell r="A1098">
            <v>74610</v>
          </cell>
          <cell r="B1098">
            <v>10629</v>
          </cell>
          <cell r="C1098">
            <v>1103</v>
          </cell>
          <cell r="E1098">
            <v>1000</v>
          </cell>
        </row>
        <row r="1099">
          <cell r="A1099">
            <v>74620</v>
          </cell>
          <cell r="B1099">
            <v>10625</v>
          </cell>
          <cell r="C1099">
            <v>1101</v>
          </cell>
          <cell r="E1099">
            <v>1000</v>
          </cell>
        </row>
        <row r="1100">
          <cell r="A1100">
            <v>74627</v>
          </cell>
          <cell r="B1100">
            <v>11637</v>
          </cell>
          <cell r="C1100">
            <v>1198</v>
          </cell>
          <cell r="E1100">
            <v>1000</v>
          </cell>
        </row>
        <row r="1101">
          <cell r="A1101">
            <v>74630</v>
          </cell>
          <cell r="B1101">
            <v>10633</v>
          </cell>
          <cell r="C1101">
            <v>1102</v>
          </cell>
          <cell r="E1101">
            <v>1000</v>
          </cell>
        </row>
        <row r="1102">
          <cell r="A1102">
            <v>74635</v>
          </cell>
          <cell r="B1102">
            <v>10645</v>
          </cell>
          <cell r="C1102">
            <v>1104</v>
          </cell>
          <cell r="E1102">
            <v>1000</v>
          </cell>
        </row>
        <row r="1103">
          <cell r="A1103">
            <v>74650</v>
          </cell>
          <cell r="B1103">
            <v>10646</v>
          </cell>
          <cell r="C1103">
            <v>1203</v>
          </cell>
          <cell r="E1103">
            <v>1000</v>
          </cell>
        </row>
        <row r="1104">
          <cell r="A1104">
            <v>74705</v>
          </cell>
          <cell r="B1104">
            <v>10361</v>
          </cell>
          <cell r="C1104">
            <v>1073</v>
          </cell>
          <cell r="E1104">
            <v>1000</v>
          </cell>
        </row>
        <row r="1105">
          <cell r="A1105">
            <v>74710</v>
          </cell>
          <cell r="B1105">
            <v>10367</v>
          </cell>
          <cell r="C1105">
            <v>1073</v>
          </cell>
          <cell r="E1105">
            <v>1000</v>
          </cell>
        </row>
        <row r="1106">
          <cell r="A1106">
            <v>74721</v>
          </cell>
          <cell r="B1106">
            <v>10364</v>
          </cell>
          <cell r="C1106">
            <v>1073</v>
          </cell>
          <cell r="E1106">
            <v>1000</v>
          </cell>
        </row>
        <row r="1107">
          <cell r="A1107">
            <v>74723</v>
          </cell>
          <cell r="B1107">
            <v>10367</v>
          </cell>
          <cell r="C1107">
            <v>1073</v>
          </cell>
          <cell r="E1107">
            <v>1000</v>
          </cell>
        </row>
        <row r="1108">
          <cell r="A1108">
            <v>74731</v>
          </cell>
          <cell r="B1108">
            <v>10367</v>
          </cell>
          <cell r="C1108">
            <v>1073</v>
          </cell>
          <cell r="E1108">
            <v>1000</v>
          </cell>
        </row>
        <row r="1109">
          <cell r="A1109">
            <v>74733</v>
          </cell>
          <cell r="B1109">
            <v>10367</v>
          </cell>
          <cell r="C1109">
            <v>1073</v>
          </cell>
          <cell r="E1109">
            <v>1000</v>
          </cell>
        </row>
        <row r="1110">
          <cell r="A1110">
            <v>74737</v>
          </cell>
          <cell r="B1110">
            <v>10367</v>
          </cell>
          <cell r="C1110">
            <v>1073</v>
          </cell>
          <cell r="E1110">
            <v>1000</v>
          </cell>
        </row>
        <row r="1111">
          <cell r="A1111">
            <v>74741</v>
          </cell>
          <cell r="B1111">
            <v>10361</v>
          </cell>
          <cell r="C1111">
            <v>1073</v>
          </cell>
          <cell r="E1111">
            <v>1000</v>
          </cell>
        </row>
        <row r="1112">
          <cell r="A1112">
            <v>74742</v>
          </cell>
          <cell r="B1112">
            <v>10361</v>
          </cell>
          <cell r="C1112">
            <v>1073</v>
          </cell>
          <cell r="E1112">
            <v>1000</v>
          </cell>
        </row>
        <row r="1113">
          <cell r="A1113">
            <v>74743</v>
          </cell>
          <cell r="B1113">
            <v>10361</v>
          </cell>
          <cell r="C1113">
            <v>1073</v>
          </cell>
          <cell r="E1113">
            <v>1000</v>
          </cell>
        </row>
        <row r="1114">
          <cell r="A1114">
            <v>74744</v>
          </cell>
          <cell r="B1114">
            <v>10361</v>
          </cell>
          <cell r="C1114">
            <v>1073</v>
          </cell>
          <cell r="E1114">
            <v>1000</v>
          </cell>
        </row>
        <row r="1115">
          <cell r="A1115">
            <v>74745</v>
          </cell>
          <cell r="B1115">
            <v>10361</v>
          </cell>
          <cell r="C1115">
            <v>1073</v>
          </cell>
          <cell r="E1115">
            <v>1000</v>
          </cell>
        </row>
        <row r="1116">
          <cell r="A1116">
            <v>74746</v>
          </cell>
          <cell r="B1116">
            <v>10361</v>
          </cell>
          <cell r="C1116">
            <v>1073</v>
          </cell>
          <cell r="E1116">
            <v>1000</v>
          </cell>
        </row>
        <row r="1117">
          <cell r="A1117">
            <v>74801</v>
          </cell>
          <cell r="B1117">
            <v>10565</v>
          </cell>
          <cell r="C1117">
            <v>1080</v>
          </cell>
          <cell r="E1117">
            <v>1000</v>
          </cell>
        </row>
        <row r="1118">
          <cell r="A1118">
            <v>74810</v>
          </cell>
          <cell r="B1118">
            <v>10570</v>
          </cell>
          <cell r="C1118">
            <v>1080</v>
          </cell>
          <cell r="E1118">
            <v>1000</v>
          </cell>
        </row>
        <row r="1119">
          <cell r="A1119">
            <v>74820</v>
          </cell>
          <cell r="B1119">
            <v>10568</v>
          </cell>
          <cell r="C1119">
            <v>1080</v>
          </cell>
          <cell r="E1119">
            <v>1000</v>
          </cell>
        </row>
        <row r="1120">
          <cell r="A1120">
            <v>74830</v>
          </cell>
          <cell r="B1120">
            <v>10570</v>
          </cell>
          <cell r="C1120">
            <v>1080</v>
          </cell>
          <cell r="E1120">
            <v>1000</v>
          </cell>
        </row>
        <row r="1121">
          <cell r="A1121">
            <v>74835</v>
          </cell>
          <cell r="B1121">
            <v>10568</v>
          </cell>
          <cell r="C1121">
            <v>1080</v>
          </cell>
          <cell r="E1121">
            <v>1000</v>
          </cell>
        </row>
        <row r="1122">
          <cell r="A1122">
            <v>74840</v>
          </cell>
          <cell r="B1122">
            <v>10565</v>
          </cell>
          <cell r="C1122">
            <v>1080</v>
          </cell>
          <cell r="E1122">
            <v>1000</v>
          </cell>
        </row>
        <row r="1123">
          <cell r="A1123">
            <v>75001</v>
          </cell>
          <cell r="B1123">
            <v>10412</v>
          </cell>
          <cell r="C1123">
            <v>1066</v>
          </cell>
          <cell r="E1123">
            <v>1000</v>
          </cell>
        </row>
        <row r="1124">
          <cell r="A1124">
            <v>75010</v>
          </cell>
          <cell r="B1124">
            <v>10420</v>
          </cell>
          <cell r="C1124">
            <v>1066</v>
          </cell>
          <cell r="E1124">
            <v>1000</v>
          </cell>
        </row>
        <row r="1125">
          <cell r="A1125">
            <v>75020</v>
          </cell>
          <cell r="B1125">
            <v>10415</v>
          </cell>
          <cell r="C1125">
            <v>1066</v>
          </cell>
          <cell r="E1125">
            <v>1000</v>
          </cell>
        </row>
        <row r="1126">
          <cell r="A1126">
            <v>75030</v>
          </cell>
          <cell r="B1126">
            <v>10420</v>
          </cell>
          <cell r="C1126">
            <v>1066</v>
          </cell>
          <cell r="E1126">
            <v>1000</v>
          </cell>
        </row>
        <row r="1127">
          <cell r="A1127">
            <v>75031</v>
          </cell>
          <cell r="B1127">
            <v>10420</v>
          </cell>
          <cell r="C1127">
            <v>1066</v>
          </cell>
          <cell r="E1127">
            <v>1000</v>
          </cell>
        </row>
        <row r="1128">
          <cell r="A1128">
            <v>75035</v>
          </cell>
          <cell r="B1128">
            <v>10415</v>
          </cell>
          <cell r="C1128">
            <v>1066</v>
          </cell>
          <cell r="E1128">
            <v>1000</v>
          </cell>
        </row>
        <row r="1129">
          <cell r="A1129">
            <v>75040</v>
          </cell>
          <cell r="B1129">
            <v>10412</v>
          </cell>
          <cell r="C1129">
            <v>1066</v>
          </cell>
          <cell r="E1129">
            <v>1000</v>
          </cell>
        </row>
        <row r="1130">
          <cell r="A1130">
            <v>75080</v>
          </cell>
          <cell r="B1130">
            <v>10412</v>
          </cell>
          <cell r="C1130">
            <v>1066</v>
          </cell>
          <cell r="E1130">
            <v>1000</v>
          </cell>
        </row>
        <row r="1131">
          <cell r="A1131">
            <v>75201</v>
          </cell>
          <cell r="B1131">
            <v>10460</v>
          </cell>
          <cell r="C1131">
            <v>1070</v>
          </cell>
          <cell r="E1131">
            <v>1000</v>
          </cell>
        </row>
        <row r="1132">
          <cell r="A1132">
            <v>75203</v>
          </cell>
          <cell r="B1132">
            <v>10460</v>
          </cell>
          <cell r="C1132">
            <v>1070</v>
          </cell>
          <cell r="E1132">
            <v>1000</v>
          </cell>
        </row>
        <row r="1133">
          <cell r="A1133">
            <v>75205</v>
          </cell>
          <cell r="B1133">
            <v>10460</v>
          </cell>
          <cell r="C1133">
            <v>1070</v>
          </cell>
          <cell r="E1133">
            <v>1000</v>
          </cell>
        </row>
        <row r="1134">
          <cell r="A1134">
            <v>75210</v>
          </cell>
          <cell r="B1134">
            <v>10466</v>
          </cell>
          <cell r="C1134">
            <v>1070</v>
          </cell>
          <cell r="E1134">
            <v>1000</v>
          </cell>
        </row>
        <row r="1135">
          <cell r="A1135">
            <v>75211</v>
          </cell>
          <cell r="B1135">
            <v>10466</v>
          </cell>
          <cell r="C1135">
            <v>1070</v>
          </cell>
          <cell r="E1135">
            <v>1000</v>
          </cell>
        </row>
        <row r="1136">
          <cell r="A1136">
            <v>75212</v>
          </cell>
          <cell r="B1136">
            <v>10466</v>
          </cell>
          <cell r="C1136">
            <v>1070</v>
          </cell>
          <cell r="E1136">
            <v>1000</v>
          </cell>
        </row>
        <row r="1137">
          <cell r="A1137">
            <v>75213</v>
          </cell>
          <cell r="B1137">
            <v>10466</v>
          </cell>
          <cell r="C1137">
            <v>1070</v>
          </cell>
          <cell r="E1137">
            <v>1000</v>
          </cell>
        </row>
        <row r="1138">
          <cell r="A1138">
            <v>75214</v>
          </cell>
          <cell r="B1138">
            <v>10466</v>
          </cell>
          <cell r="C1138">
            <v>1070</v>
          </cell>
          <cell r="E1138">
            <v>1000</v>
          </cell>
        </row>
        <row r="1139">
          <cell r="A1139">
            <v>75215</v>
          </cell>
          <cell r="B1139">
            <v>10466</v>
          </cell>
          <cell r="C1139">
            <v>1070</v>
          </cell>
          <cell r="E1139">
            <v>1000</v>
          </cell>
        </row>
        <row r="1140">
          <cell r="A1140">
            <v>75216</v>
          </cell>
          <cell r="B1140">
            <v>10486</v>
          </cell>
          <cell r="C1140">
            <v>1070</v>
          </cell>
          <cell r="E1140">
            <v>1000</v>
          </cell>
        </row>
        <row r="1141">
          <cell r="A1141">
            <v>75217</v>
          </cell>
          <cell r="B1141">
            <v>10466</v>
          </cell>
          <cell r="C1141">
            <v>1070</v>
          </cell>
          <cell r="E1141">
            <v>1000</v>
          </cell>
        </row>
        <row r="1142">
          <cell r="A1142">
            <v>75220</v>
          </cell>
          <cell r="B1142">
            <v>10463</v>
          </cell>
          <cell r="C1142">
            <v>1070</v>
          </cell>
          <cell r="E1142">
            <v>1000</v>
          </cell>
        </row>
        <row r="1143">
          <cell r="A1143">
            <v>75221</v>
          </cell>
          <cell r="B1143">
            <v>10463</v>
          </cell>
          <cell r="C1143">
            <v>1070</v>
          </cell>
          <cell r="E1143">
            <v>1000</v>
          </cell>
        </row>
        <row r="1144">
          <cell r="A1144">
            <v>75230</v>
          </cell>
          <cell r="B1144">
            <v>10466</v>
          </cell>
          <cell r="C1144">
            <v>1070</v>
          </cell>
          <cell r="E1144">
            <v>1000</v>
          </cell>
        </row>
        <row r="1145">
          <cell r="A1145">
            <v>75235</v>
          </cell>
          <cell r="B1145">
            <v>10463</v>
          </cell>
          <cell r="C1145">
            <v>1070</v>
          </cell>
          <cell r="E1145">
            <v>1000</v>
          </cell>
        </row>
        <row r="1146">
          <cell r="A1146">
            <v>75240</v>
          </cell>
          <cell r="B1146">
            <v>10460</v>
          </cell>
          <cell r="C1146">
            <v>1070</v>
          </cell>
          <cell r="E1146">
            <v>1000</v>
          </cell>
        </row>
        <row r="1147">
          <cell r="A1147">
            <v>75405</v>
          </cell>
          <cell r="B1147">
            <v>10492</v>
          </cell>
          <cell r="C1147">
            <v>1058</v>
          </cell>
          <cell r="E1147">
            <v>1000</v>
          </cell>
        </row>
        <row r="1148">
          <cell r="A1148">
            <v>75412</v>
          </cell>
          <cell r="B1148">
            <v>10498</v>
          </cell>
          <cell r="C1148">
            <v>1058</v>
          </cell>
          <cell r="E1148">
            <v>1000</v>
          </cell>
        </row>
        <row r="1149">
          <cell r="A1149">
            <v>75413</v>
          </cell>
          <cell r="B1149">
            <v>10498</v>
          </cell>
          <cell r="C1149">
            <v>1058</v>
          </cell>
          <cell r="E1149">
            <v>1000</v>
          </cell>
        </row>
        <row r="1150">
          <cell r="A1150">
            <v>75414</v>
          </cell>
          <cell r="B1150">
            <v>10498</v>
          </cell>
          <cell r="C1150">
            <v>1058</v>
          </cell>
          <cell r="E1150">
            <v>1000</v>
          </cell>
        </row>
        <row r="1151">
          <cell r="A1151">
            <v>75415</v>
          </cell>
          <cell r="B1151">
            <v>10498</v>
          </cell>
          <cell r="C1151">
            <v>1058</v>
          </cell>
          <cell r="E1151">
            <v>1000</v>
          </cell>
        </row>
        <row r="1152">
          <cell r="A1152">
            <v>75416</v>
          </cell>
          <cell r="B1152">
            <v>10498</v>
          </cell>
          <cell r="C1152">
            <v>1058</v>
          </cell>
          <cell r="E1152">
            <v>1000</v>
          </cell>
        </row>
        <row r="1153">
          <cell r="A1153">
            <v>75417</v>
          </cell>
          <cell r="B1153">
            <v>10498</v>
          </cell>
          <cell r="C1153">
            <v>1058</v>
          </cell>
          <cell r="E1153">
            <v>1000</v>
          </cell>
        </row>
        <row r="1154">
          <cell r="A1154">
            <v>75418</v>
          </cell>
          <cell r="B1154">
            <v>10498</v>
          </cell>
          <cell r="C1154">
            <v>1058</v>
          </cell>
          <cell r="E1154">
            <v>1000</v>
          </cell>
        </row>
        <row r="1155">
          <cell r="A1155">
            <v>75419</v>
          </cell>
          <cell r="B1155">
            <v>10498</v>
          </cell>
          <cell r="C1155">
            <v>1058</v>
          </cell>
          <cell r="E1155">
            <v>1000</v>
          </cell>
        </row>
        <row r="1156">
          <cell r="A1156">
            <v>75420</v>
          </cell>
          <cell r="B1156">
            <v>10495</v>
          </cell>
          <cell r="C1156">
            <v>1058</v>
          </cell>
          <cell r="E1156">
            <v>1000</v>
          </cell>
        </row>
        <row r="1157">
          <cell r="A1157">
            <v>75430</v>
          </cell>
          <cell r="B1157">
            <v>10498</v>
          </cell>
          <cell r="C1157">
            <v>1058</v>
          </cell>
          <cell r="E1157">
            <v>1000</v>
          </cell>
        </row>
        <row r="1158">
          <cell r="A1158">
            <v>75441</v>
          </cell>
          <cell r="B1158">
            <v>10492</v>
          </cell>
          <cell r="C1158">
            <v>1058</v>
          </cell>
          <cell r="E1158">
            <v>1000</v>
          </cell>
        </row>
        <row r="1159">
          <cell r="A1159">
            <v>75443</v>
          </cell>
          <cell r="B1159">
            <v>10492</v>
          </cell>
          <cell r="C1159">
            <v>1058</v>
          </cell>
          <cell r="E1159">
            <v>1000</v>
          </cell>
        </row>
        <row r="1160">
          <cell r="A1160">
            <v>75451</v>
          </cell>
          <cell r="B1160">
            <v>10498</v>
          </cell>
          <cell r="C1160">
            <v>1058</v>
          </cell>
          <cell r="E1160">
            <v>1000</v>
          </cell>
        </row>
        <row r="1161">
          <cell r="A1161">
            <v>75452</v>
          </cell>
          <cell r="B1161">
            <v>10498</v>
          </cell>
          <cell r="C1161">
            <v>1058</v>
          </cell>
          <cell r="E1161">
            <v>1000</v>
          </cell>
        </row>
        <row r="1162">
          <cell r="A1162">
            <v>75453</v>
          </cell>
          <cell r="B1162">
            <v>10498</v>
          </cell>
          <cell r="C1162">
            <v>1058</v>
          </cell>
          <cell r="E1162">
            <v>1000</v>
          </cell>
        </row>
        <row r="1163">
          <cell r="A1163">
            <v>75473</v>
          </cell>
          <cell r="B1163">
            <v>10498</v>
          </cell>
          <cell r="C1163">
            <v>1058</v>
          </cell>
          <cell r="E1163">
            <v>1000</v>
          </cell>
        </row>
        <row r="1164">
          <cell r="A1164">
            <v>75474</v>
          </cell>
          <cell r="B1164">
            <v>10498</v>
          </cell>
          <cell r="C1164">
            <v>1058</v>
          </cell>
          <cell r="E1164">
            <v>1000</v>
          </cell>
        </row>
        <row r="1165">
          <cell r="A1165">
            <v>75482</v>
          </cell>
          <cell r="B1165">
            <v>10498</v>
          </cell>
          <cell r="C1165">
            <v>1058</v>
          </cell>
          <cell r="E1165">
            <v>1000</v>
          </cell>
        </row>
        <row r="1166">
          <cell r="A1166">
            <v>75483</v>
          </cell>
          <cell r="B1166">
            <v>10495</v>
          </cell>
          <cell r="C1166">
            <v>1058</v>
          </cell>
          <cell r="E1166">
            <v>1000</v>
          </cell>
        </row>
        <row r="1167">
          <cell r="A1167">
            <v>75484</v>
          </cell>
          <cell r="B1167">
            <v>10498</v>
          </cell>
          <cell r="C1167">
            <v>1058</v>
          </cell>
          <cell r="E1167">
            <v>1000</v>
          </cell>
        </row>
        <row r="1168">
          <cell r="A1168">
            <v>75485</v>
          </cell>
          <cell r="B1168">
            <v>10498</v>
          </cell>
          <cell r="C1168">
            <v>1058</v>
          </cell>
          <cell r="E1168">
            <v>1000</v>
          </cell>
        </row>
        <row r="1169">
          <cell r="A1169">
            <v>75486</v>
          </cell>
          <cell r="B1169">
            <v>10498</v>
          </cell>
          <cell r="C1169">
            <v>1058</v>
          </cell>
          <cell r="E1169">
            <v>1000</v>
          </cell>
        </row>
        <row r="1170">
          <cell r="A1170">
            <v>75487</v>
          </cell>
          <cell r="B1170">
            <v>10498</v>
          </cell>
          <cell r="C1170">
            <v>1058</v>
          </cell>
          <cell r="E1170">
            <v>1000</v>
          </cell>
        </row>
        <row r="1171">
          <cell r="A1171">
            <v>75488</v>
          </cell>
          <cell r="B1171">
            <v>10498</v>
          </cell>
          <cell r="C1171">
            <v>1058</v>
          </cell>
          <cell r="E1171">
            <v>1000</v>
          </cell>
        </row>
        <row r="1172">
          <cell r="A1172">
            <v>75490</v>
          </cell>
          <cell r="B1172">
            <v>10492</v>
          </cell>
          <cell r="C1172">
            <v>1058</v>
          </cell>
          <cell r="E1172">
            <v>1000</v>
          </cell>
        </row>
        <row r="1173">
          <cell r="A1173">
            <v>75601</v>
          </cell>
          <cell r="B1173">
            <v>10001</v>
          </cell>
          <cell r="C1173">
            <v>1001</v>
          </cell>
          <cell r="E1173">
            <v>1000</v>
          </cell>
        </row>
        <row r="1174">
          <cell r="A1174">
            <v>75610</v>
          </cell>
          <cell r="B1174">
            <v>10006</v>
          </cell>
          <cell r="C1174">
            <v>1001</v>
          </cell>
          <cell r="E1174">
            <v>1000</v>
          </cell>
        </row>
        <row r="1175">
          <cell r="A1175">
            <v>75611</v>
          </cell>
          <cell r="B1175">
            <v>10006</v>
          </cell>
          <cell r="C1175">
            <v>1001</v>
          </cell>
          <cell r="E1175">
            <v>1000</v>
          </cell>
        </row>
        <row r="1176">
          <cell r="A1176">
            <v>75612</v>
          </cell>
          <cell r="B1176">
            <v>10005</v>
          </cell>
          <cell r="C1176">
            <v>1001</v>
          </cell>
          <cell r="E1176">
            <v>1000</v>
          </cell>
        </row>
        <row r="1177">
          <cell r="A1177">
            <v>75615</v>
          </cell>
          <cell r="B1177">
            <v>10006</v>
          </cell>
          <cell r="C1177">
            <v>1001</v>
          </cell>
          <cell r="E1177">
            <v>1000</v>
          </cell>
        </row>
        <row r="1178">
          <cell r="A1178">
            <v>75616</v>
          </cell>
          <cell r="B1178">
            <v>10006</v>
          </cell>
          <cell r="C1178">
            <v>1001</v>
          </cell>
          <cell r="E1178">
            <v>1000</v>
          </cell>
        </row>
        <row r="1179">
          <cell r="A1179">
            <v>75617</v>
          </cell>
          <cell r="B1179">
            <v>10006</v>
          </cell>
          <cell r="C1179">
            <v>1091</v>
          </cell>
          <cell r="E1179">
            <v>1000</v>
          </cell>
        </row>
        <row r="1180">
          <cell r="A1180">
            <v>75620</v>
          </cell>
          <cell r="B1180">
            <v>10004</v>
          </cell>
          <cell r="C1180">
            <v>1001</v>
          </cell>
          <cell r="E1180">
            <v>1000</v>
          </cell>
        </row>
        <row r="1181">
          <cell r="A1181">
            <v>75630</v>
          </cell>
          <cell r="B1181">
            <v>10006</v>
          </cell>
          <cell r="C1181">
            <v>1001</v>
          </cell>
          <cell r="E1181">
            <v>1000</v>
          </cell>
        </row>
        <row r="1182">
          <cell r="A1182">
            <v>75635</v>
          </cell>
          <cell r="B1182">
            <v>10004</v>
          </cell>
          <cell r="C1182">
            <v>1001</v>
          </cell>
          <cell r="E1182">
            <v>1000</v>
          </cell>
        </row>
        <row r="1183">
          <cell r="A1183">
            <v>75640</v>
          </cell>
          <cell r="B1183">
            <v>10001</v>
          </cell>
          <cell r="C1183">
            <v>1001</v>
          </cell>
          <cell r="E1183">
            <v>1000</v>
          </cell>
        </row>
        <row r="1184">
          <cell r="A1184">
            <v>75645</v>
          </cell>
          <cell r="B1184">
            <v>10006</v>
          </cell>
          <cell r="C1184">
            <v>1001</v>
          </cell>
          <cell r="E1184">
            <v>1000</v>
          </cell>
        </row>
        <row r="1185">
          <cell r="A1185">
            <v>75650</v>
          </cell>
          <cell r="B1185">
            <v>10001</v>
          </cell>
          <cell r="C1185">
            <v>1001</v>
          </cell>
          <cell r="E1185">
            <v>1000</v>
          </cell>
        </row>
        <row r="1186">
          <cell r="A1186">
            <v>75680</v>
          </cell>
          <cell r="B1186">
            <v>10001</v>
          </cell>
          <cell r="C1186">
            <v>1001</v>
          </cell>
          <cell r="E1186">
            <v>1000</v>
          </cell>
        </row>
        <row r="1187">
          <cell r="A1187">
            <v>75792</v>
          </cell>
          <cell r="B1187">
            <v>10184</v>
          </cell>
          <cell r="C1187">
            <v>1057</v>
          </cell>
          <cell r="E1187">
            <v>1000</v>
          </cell>
        </row>
        <row r="1188">
          <cell r="A1188">
            <v>75793</v>
          </cell>
          <cell r="B1188">
            <v>10184</v>
          </cell>
          <cell r="C1188">
            <v>1057</v>
          </cell>
          <cell r="E1188">
            <v>1000</v>
          </cell>
        </row>
        <row r="1189">
          <cell r="A1189">
            <v>75805</v>
          </cell>
          <cell r="B1189">
            <v>10546</v>
          </cell>
          <cell r="C1189">
            <v>1078</v>
          </cell>
          <cell r="E1189">
            <v>1000</v>
          </cell>
        </row>
        <row r="1190">
          <cell r="A1190">
            <v>75809</v>
          </cell>
          <cell r="B1190">
            <v>10549</v>
          </cell>
          <cell r="C1190">
            <v>1078</v>
          </cell>
          <cell r="E1190">
            <v>1000</v>
          </cell>
        </row>
        <row r="1191">
          <cell r="A1191">
            <v>75810</v>
          </cell>
          <cell r="B1191">
            <v>10552</v>
          </cell>
          <cell r="C1191">
            <v>1078</v>
          </cell>
          <cell r="E1191">
            <v>1000</v>
          </cell>
        </row>
        <row r="1192">
          <cell r="A1192">
            <v>75821</v>
          </cell>
          <cell r="B1192">
            <v>10552</v>
          </cell>
          <cell r="C1192">
            <v>1078</v>
          </cell>
          <cell r="E1192">
            <v>1000</v>
          </cell>
        </row>
        <row r="1193">
          <cell r="A1193">
            <v>75822</v>
          </cell>
          <cell r="B1193">
            <v>10552</v>
          </cell>
          <cell r="C1193">
            <v>1078</v>
          </cell>
          <cell r="E1193">
            <v>1000</v>
          </cell>
        </row>
        <row r="1194">
          <cell r="A1194">
            <v>75823</v>
          </cell>
          <cell r="B1194">
            <v>10552</v>
          </cell>
          <cell r="C1194">
            <v>1078</v>
          </cell>
          <cell r="E1194">
            <v>1000</v>
          </cell>
        </row>
        <row r="1195">
          <cell r="A1195">
            <v>75824</v>
          </cell>
          <cell r="B1195">
            <v>10552</v>
          </cell>
          <cell r="C1195">
            <v>1678</v>
          </cell>
          <cell r="E1195">
            <v>1000</v>
          </cell>
        </row>
        <row r="1196">
          <cell r="A1196">
            <v>75831</v>
          </cell>
          <cell r="B1196">
            <v>10552</v>
          </cell>
          <cell r="C1196">
            <v>1078</v>
          </cell>
          <cell r="E1196">
            <v>1000</v>
          </cell>
        </row>
        <row r="1197">
          <cell r="A1197">
            <v>75833</v>
          </cell>
          <cell r="B1197">
            <v>10549</v>
          </cell>
          <cell r="C1197">
            <v>1078</v>
          </cell>
          <cell r="E1197">
            <v>1000</v>
          </cell>
        </row>
        <row r="1198">
          <cell r="A1198">
            <v>75841</v>
          </cell>
          <cell r="B1198">
            <v>10546</v>
          </cell>
          <cell r="C1198">
            <v>1078</v>
          </cell>
          <cell r="E1198">
            <v>1000</v>
          </cell>
        </row>
        <row r="1199">
          <cell r="A1199">
            <v>75842</v>
          </cell>
          <cell r="B1199">
            <v>10546</v>
          </cell>
          <cell r="C1199">
            <v>1078</v>
          </cell>
          <cell r="E1199">
            <v>1000</v>
          </cell>
        </row>
        <row r="1200">
          <cell r="A1200">
            <v>75843</v>
          </cell>
          <cell r="B1200">
            <v>10546</v>
          </cell>
          <cell r="C1200">
            <v>1078</v>
          </cell>
          <cell r="E1200">
            <v>1000</v>
          </cell>
        </row>
        <row r="1201">
          <cell r="A1201">
            <v>75844</v>
          </cell>
          <cell r="B1201">
            <v>10546</v>
          </cell>
          <cell r="C1201">
            <v>1078</v>
          </cell>
          <cell r="E1201">
            <v>1000</v>
          </cell>
        </row>
        <row r="1202">
          <cell r="A1202">
            <v>75845</v>
          </cell>
          <cell r="B1202">
            <v>10546</v>
          </cell>
          <cell r="C1202">
            <v>1078</v>
          </cell>
          <cell r="E1202">
            <v>1000</v>
          </cell>
        </row>
        <row r="1203">
          <cell r="A1203">
            <v>75909</v>
          </cell>
          <cell r="B1203">
            <v>10604</v>
          </cell>
          <cell r="C1203">
            <v>1204</v>
          </cell>
          <cell r="E1203">
            <v>1000</v>
          </cell>
        </row>
        <row r="1204">
          <cell r="A1204">
            <v>75910</v>
          </cell>
          <cell r="B1204">
            <v>10604</v>
          </cell>
          <cell r="C1204">
            <v>1204</v>
          </cell>
          <cell r="E1204">
            <v>1000</v>
          </cell>
        </row>
        <row r="1205">
          <cell r="A1205">
            <v>79001</v>
          </cell>
          <cell r="B1205">
            <v>11899</v>
          </cell>
          <cell r="C1205">
            <v>1202</v>
          </cell>
          <cell r="E1205">
            <v>1000</v>
          </cell>
        </row>
        <row r="1206">
          <cell r="A1206">
            <v>79101</v>
          </cell>
          <cell r="B1206">
            <v>11899</v>
          </cell>
          <cell r="C1206">
            <v>1202</v>
          </cell>
          <cell r="E1206">
            <v>1000</v>
          </cell>
        </row>
        <row r="1207">
          <cell r="A1207">
            <v>79201</v>
          </cell>
          <cell r="B1207">
            <v>11818</v>
          </cell>
          <cell r="C1207">
            <v>1202</v>
          </cell>
          <cell r="E1207">
            <v>1000</v>
          </cell>
        </row>
        <row r="1208">
          <cell r="A1208">
            <v>79205</v>
          </cell>
          <cell r="B1208">
            <v>11819</v>
          </cell>
          <cell r="C1208">
            <v>1202</v>
          </cell>
          <cell r="E1208">
            <v>1000</v>
          </cell>
        </row>
        <row r="1209">
          <cell r="A1209">
            <v>79210</v>
          </cell>
          <cell r="B1209">
            <v>11899</v>
          </cell>
          <cell r="C1209">
            <v>1202</v>
          </cell>
          <cell r="E1209">
            <v>1000</v>
          </cell>
        </row>
        <row r="1210">
          <cell r="A1210">
            <v>79301</v>
          </cell>
          <cell r="B1210">
            <v>11821</v>
          </cell>
          <cell r="C1210">
            <v>1202</v>
          </cell>
          <cell r="E1210">
            <v>1000</v>
          </cell>
        </row>
        <row r="1211">
          <cell r="A1211">
            <v>79310</v>
          </cell>
          <cell r="B1211">
            <v>11824</v>
          </cell>
          <cell r="C1211">
            <v>1202</v>
          </cell>
          <cell r="E1211">
            <v>1000</v>
          </cell>
        </row>
        <row r="1212">
          <cell r="A1212">
            <v>79329</v>
          </cell>
          <cell r="B1212">
            <v>11899</v>
          </cell>
          <cell r="C1212">
            <v>1202</v>
          </cell>
          <cell r="E1212">
            <v>1000</v>
          </cell>
        </row>
        <row r="1213">
          <cell r="A1213">
            <v>79335</v>
          </cell>
          <cell r="B1213">
            <v>11899</v>
          </cell>
          <cell r="C1213">
            <v>1202</v>
          </cell>
          <cell r="E1213">
            <v>1000</v>
          </cell>
        </row>
        <row r="1214">
          <cell r="A1214">
            <v>79355</v>
          </cell>
          <cell r="B1214">
            <v>11825</v>
          </cell>
          <cell r="C1214">
            <v>1202</v>
          </cell>
          <cell r="E1214">
            <v>1000</v>
          </cell>
        </row>
        <row r="1215">
          <cell r="A1215">
            <v>79360</v>
          </cell>
          <cell r="B1215">
            <v>11824</v>
          </cell>
          <cell r="C1215">
            <v>1202</v>
          </cell>
          <cell r="E1215">
            <v>1000</v>
          </cell>
        </row>
        <row r="1216">
          <cell r="A1216">
            <v>79370</v>
          </cell>
          <cell r="B1216">
            <v>11824</v>
          </cell>
          <cell r="C1216">
            <v>1202</v>
          </cell>
          <cell r="E1216">
            <v>1000</v>
          </cell>
        </row>
        <row r="1217">
          <cell r="A1217">
            <v>79405</v>
          </cell>
          <cell r="B1217">
            <v>12000</v>
          </cell>
          <cell r="C1217">
            <v>1202</v>
          </cell>
          <cell r="E1217">
            <v>1000</v>
          </cell>
        </row>
        <row r="1218">
          <cell r="A1218">
            <v>79601</v>
          </cell>
          <cell r="B1218">
            <v>11826</v>
          </cell>
          <cell r="C1218">
            <v>1202</v>
          </cell>
          <cell r="E1218">
            <v>1000</v>
          </cell>
        </row>
        <row r="1219">
          <cell r="A1219">
            <v>89001</v>
          </cell>
          <cell r="B1219">
            <v>10123</v>
          </cell>
          <cell r="C1219">
            <v>1023</v>
          </cell>
          <cell r="E1219">
            <v>1000</v>
          </cell>
        </row>
        <row r="1220">
          <cell r="A1220">
            <v>89101</v>
          </cell>
          <cell r="B1220">
            <v>11690</v>
          </cell>
          <cell r="C1220">
            <v>1201</v>
          </cell>
          <cell r="E1220">
            <v>1000</v>
          </cell>
        </row>
        <row r="1221">
          <cell r="A1221">
            <v>89102</v>
          </cell>
          <cell r="B1221">
            <v>11736</v>
          </cell>
          <cell r="C1221">
            <v>1197</v>
          </cell>
          <cell r="E1221">
            <v>1000</v>
          </cell>
        </row>
        <row r="1222">
          <cell r="A1222">
            <v>89103</v>
          </cell>
          <cell r="B1222">
            <v>11688</v>
          </cell>
          <cell r="C1222">
            <v>1201</v>
          </cell>
          <cell r="E1222">
            <v>1000</v>
          </cell>
        </row>
        <row r="1223">
          <cell r="A1223">
            <v>89104</v>
          </cell>
          <cell r="B1223">
            <v>11688</v>
          </cell>
          <cell r="C1223">
            <v>1201</v>
          </cell>
          <cell r="E1223">
            <v>1000</v>
          </cell>
        </row>
        <row r="1224">
          <cell r="A1224">
            <v>99901</v>
          </cell>
          <cell r="B1224">
            <v>11845</v>
          </cell>
          <cell r="C1224">
            <v>1200</v>
          </cell>
          <cell r="E1224">
            <v>1000</v>
          </cell>
        </row>
        <row r="1225">
          <cell r="A1225">
            <v>99902</v>
          </cell>
          <cell r="B1225">
            <v>11845</v>
          </cell>
          <cell r="C1225">
            <v>1200</v>
          </cell>
          <cell r="E1225">
            <v>1000</v>
          </cell>
        </row>
        <row r="1226">
          <cell r="A1226">
            <v>99904</v>
          </cell>
          <cell r="B1226">
            <v>11845</v>
          </cell>
          <cell r="C1226">
            <v>1200</v>
          </cell>
          <cell r="E1226">
            <v>1000</v>
          </cell>
        </row>
        <row r="1227">
          <cell r="A1227">
            <v>99908</v>
          </cell>
          <cell r="B1227">
            <v>11845</v>
          </cell>
          <cell r="C1227">
            <v>1200</v>
          </cell>
          <cell r="E1227">
            <v>1000</v>
          </cell>
        </row>
        <row r="1228">
          <cell r="A1228">
            <v>10700</v>
          </cell>
          <cell r="B1228">
            <v>11758</v>
          </cell>
          <cell r="E1228">
            <v>1000</v>
          </cell>
        </row>
        <row r="1229">
          <cell r="A1229">
            <v>11080</v>
          </cell>
          <cell r="D1229" t="str">
            <v>IO REQ</v>
          </cell>
          <cell r="E1229">
            <v>5320</v>
          </cell>
        </row>
        <row r="1230">
          <cell r="A1230">
            <v>11200</v>
          </cell>
          <cell r="B1230">
            <v>12360</v>
          </cell>
          <cell r="D1230" t="str">
            <v>IO REQ</v>
          </cell>
          <cell r="E1230">
            <v>1010</v>
          </cell>
        </row>
        <row r="1231">
          <cell r="A1231">
            <v>11206</v>
          </cell>
          <cell r="D1231">
            <v>300202</v>
          </cell>
          <cell r="E1231">
            <v>1000</v>
          </cell>
        </row>
        <row r="1232">
          <cell r="A1232">
            <v>11211</v>
          </cell>
          <cell r="B1232">
            <v>12361</v>
          </cell>
          <cell r="E1232">
            <v>1020</v>
          </cell>
        </row>
        <row r="1233">
          <cell r="A1233" t="str">
            <v>113XX</v>
          </cell>
          <cell r="B1233">
            <v>10065</v>
          </cell>
          <cell r="E1233">
            <v>4000</v>
          </cell>
        </row>
        <row r="1234">
          <cell r="A1234">
            <v>11500</v>
          </cell>
          <cell r="D1234">
            <v>300203</v>
          </cell>
          <cell r="E1234">
            <v>1000</v>
          </cell>
        </row>
        <row r="1235">
          <cell r="A1235">
            <v>11635</v>
          </cell>
          <cell r="B1235">
            <v>10110</v>
          </cell>
          <cell r="E1235">
            <v>4100</v>
          </cell>
        </row>
        <row r="1236">
          <cell r="A1236">
            <v>11636</v>
          </cell>
          <cell r="B1236">
            <v>10108</v>
          </cell>
          <cell r="E1236">
            <v>4100</v>
          </cell>
        </row>
        <row r="1237">
          <cell r="A1237">
            <v>11637</v>
          </cell>
          <cell r="B1237">
            <v>10102</v>
          </cell>
          <cell r="E1237">
            <v>4100</v>
          </cell>
        </row>
        <row r="1238">
          <cell r="A1238">
            <v>11638</v>
          </cell>
          <cell r="B1238">
            <v>10107</v>
          </cell>
          <cell r="E1238">
            <v>4100</v>
          </cell>
        </row>
        <row r="1239">
          <cell r="A1239">
            <v>11639</v>
          </cell>
          <cell r="B1239">
            <v>10101</v>
          </cell>
          <cell r="E1239">
            <v>4100</v>
          </cell>
        </row>
        <row r="1240">
          <cell r="A1240">
            <v>11764</v>
          </cell>
          <cell r="B1240">
            <v>10136</v>
          </cell>
          <cell r="E1240">
            <v>4900</v>
          </cell>
        </row>
        <row r="1241">
          <cell r="A1241">
            <v>11900</v>
          </cell>
          <cell r="D1241" t="str">
            <v>IO REQ</v>
          </cell>
          <cell r="E1241">
            <v>1040</v>
          </cell>
        </row>
        <row r="1242">
          <cell r="A1242">
            <v>11940</v>
          </cell>
          <cell r="B1242">
            <v>10182</v>
          </cell>
          <cell r="E1242">
            <v>3500</v>
          </cell>
        </row>
        <row r="1243">
          <cell r="A1243">
            <v>11942</v>
          </cell>
          <cell r="B1243">
            <v>10284</v>
          </cell>
          <cell r="E1243">
            <v>3520</v>
          </cell>
        </row>
        <row r="1244">
          <cell r="A1244">
            <v>11943</v>
          </cell>
          <cell r="B1244">
            <v>10074</v>
          </cell>
          <cell r="E1244">
            <v>3510</v>
          </cell>
        </row>
        <row r="1245">
          <cell r="A1245">
            <v>11944</v>
          </cell>
          <cell r="B1245">
            <v>10074</v>
          </cell>
          <cell r="E1245">
            <v>3510</v>
          </cell>
        </row>
        <row r="1246">
          <cell r="A1246">
            <v>11945</v>
          </cell>
          <cell r="B1246">
            <v>10156</v>
          </cell>
          <cell r="E1246">
            <v>3600</v>
          </cell>
        </row>
        <row r="1247">
          <cell r="A1247">
            <v>11990</v>
          </cell>
          <cell r="B1247">
            <v>10185</v>
          </cell>
          <cell r="E1247">
            <v>3000</v>
          </cell>
        </row>
        <row r="1248">
          <cell r="A1248">
            <v>11995</v>
          </cell>
          <cell r="B1248">
            <v>10180</v>
          </cell>
          <cell r="E1248">
            <v>3000</v>
          </cell>
        </row>
        <row r="1249">
          <cell r="A1249">
            <v>11997</v>
          </cell>
          <cell r="B1249">
            <v>10185</v>
          </cell>
          <cell r="E1249">
            <v>3000</v>
          </cell>
        </row>
        <row r="1250">
          <cell r="A1250">
            <v>11997</v>
          </cell>
          <cell r="D1250">
            <v>300201</v>
          </cell>
          <cell r="E1250">
            <v>1000</v>
          </cell>
        </row>
        <row r="1251">
          <cell r="A1251">
            <v>11997</v>
          </cell>
          <cell r="D1251">
            <v>300203</v>
          </cell>
          <cell r="E1251">
            <v>1000</v>
          </cell>
        </row>
        <row r="1252">
          <cell r="A1252">
            <v>11997</v>
          </cell>
          <cell r="D1252">
            <v>300100</v>
          </cell>
          <cell r="E1252">
            <v>3000</v>
          </cell>
        </row>
        <row r="1253">
          <cell r="A1253">
            <v>11997</v>
          </cell>
          <cell r="D1253">
            <v>300180</v>
          </cell>
          <cell r="E1253">
            <v>3000</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WA SBC - Class 48T"/>
      <sheetName val="KWH pivot"/>
      <sheetName val="Cust Data"/>
      <sheetName val="&lt;&lt;new | old&gt;&gt;"/>
      <sheetName val="Monthly kWh"/>
      <sheetName val="JCBI Summary"/>
      <sheetName val="check"/>
      <sheetName val="RVN01"/>
      <sheetName val="SBC kWh"/>
      <sheetName val="SBC Rev"/>
      <sheetName val="SBC kWh (2)"/>
      <sheetName val="SBC Rev (2)"/>
      <sheetName val="JCBI"/>
      <sheetName val="Cod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1">
          <cell r="F1" t="str">
            <v>Custagrm</v>
          </cell>
          <cell r="G1" t="str">
            <v>Name</v>
          </cell>
          <cell r="H1" t="str">
            <v>Rate Code</v>
          </cell>
        </row>
        <row r="2">
          <cell r="F2" t="str">
            <v>1094093100050001</v>
          </cell>
          <cell r="G2" t="str">
            <v xml:space="preserve">SAFEWAY INC                         </v>
          </cell>
          <cell r="H2" t="str">
            <v>48T</v>
          </cell>
        </row>
        <row r="3">
          <cell r="F3" t="str">
            <v>1264795100550001</v>
          </cell>
          <cell r="G3" t="str">
            <v xml:space="preserve">WEYERHAEUSER CO                     </v>
          </cell>
          <cell r="H3" t="str">
            <v>48T</v>
          </cell>
        </row>
        <row r="4">
          <cell r="F4" t="str">
            <v>1520510600010006</v>
          </cell>
          <cell r="G4" t="str">
            <v xml:space="preserve">COBANK                              </v>
          </cell>
          <cell r="H4" t="str">
            <v>48T</v>
          </cell>
        </row>
        <row r="5">
          <cell r="F5" t="str">
            <v>1996572800010002</v>
          </cell>
          <cell r="G5" t="str">
            <v xml:space="preserve">MACRO PLASTICS/WASHINGTON INC.      </v>
          </cell>
          <cell r="H5" t="str">
            <v>48T</v>
          </cell>
        </row>
        <row r="6">
          <cell r="F6" t="str">
            <v>2126474100500001</v>
          </cell>
          <cell r="G6" t="str">
            <v xml:space="preserve">BOISE CASCADE CORP                  </v>
          </cell>
          <cell r="H6" t="str">
            <v>48T</v>
          </cell>
        </row>
        <row r="7">
          <cell r="F7" t="str">
            <v>2126474100540001</v>
          </cell>
          <cell r="G7" t="str">
            <v xml:space="preserve">BOISE CASCADE CORP                  </v>
          </cell>
          <cell r="H7" t="str">
            <v>48T</v>
          </cell>
        </row>
        <row r="8">
          <cell r="F8" t="str">
            <v>2322537100020004</v>
          </cell>
          <cell r="G8" t="str">
            <v>WAL MART YAKIMA DISTRIBUTION</v>
          </cell>
          <cell r="H8" t="str">
            <v>48T</v>
          </cell>
        </row>
        <row r="9">
          <cell r="F9" t="str">
            <v>233059500010007</v>
          </cell>
          <cell r="G9" t="str">
            <v xml:space="preserve">FPL ENERGY VANSYCLE LLC             </v>
          </cell>
          <cell r="H9" t="str">
            <v>47T</v>
          </cell>
        </row>
        <row r="10">
          <cell r="F10" t="str">
            <v>325599300020001</v>
          </cell>
          <cell r="G10" t="str">
            <v xml:space="preserve">PONDEROSA FIBERS OF WASHINGTON      </v>
          </cell>
          <cell r="H10" t="str">
            <v>48T</v>
          </cell>
        </row>
        <row r="11">
          <cell r="F11" t="str">
            <v>3379775100050002</v>
          </cell>
          <cell r="G11" t="str">
            <v xml:space="preserve">U S VETERANS ADMIN                  </v>
          </cell>
          <cell r="H11" t="str">
            <v>48T</v>
          </cell>
        </row>
        <row r="12">
          <cell r="F12" t="str">
            <v>4243799100410001</v>
          </cell>
          <cell r="G12" t="str">
            <v xml:space="preserve">WHITMAN COLLEGE                     </v>
          </cell>
          <cell r="H12" t="str">
            <v>48T</v>
          </cell>
        </row>
        <row r="13">
          <cell r="F13" t="str">
            <v>4243799100410002</v>
          </cell>
          <cell r="G13" t="str">
            <v xml:space="preserve">WHITMAN COLLEGE                     </v>
          </cell>
          <cell r="H13" t="str">
            <v>48T</v>
          </cell>
        </row>
        <row r="14">
          <cell r="F14" t="str">
            <v>4250022100080001</v>
          </cell>
          <cell r="G14" t="str">
            <v xml:space="preserve">PROVIDENCE HEALTH SYSTEM            </v>
          </cell>
          <cell r="H14" t="str">
            <v>48T</v>
          </cell>
        </row>
        <row r="15">
          <cell r="F15" t="str">
            <v>4250022100100007</v>
          </cell>
          <cell r="G15" t="str">
            <v xml:space="preserve">PROVIDENCE HEALTH SYSTEM            </v>
          </cell>
          <cell r="H15" t="str">
            <v>48T</v>
          </cell>
        </row>
        <row r="16">
          <cell r="F16" t="str">
            <v>4285155100010028</v>
          </cell>
          <cell r="G16" t="str">
            <v xml:space="preserve">WALLA WALLA SCH DIST 140            </v>
          </cell>
          <cell r="H16" t="str">
            <v>48T</v>
          </cell>
        </row>
        <row r="17">
          <cell r="F17" t="str">
            <v>4327827100010008</v>
          </cell>
          <cell r="G17" t="str">
            <v xml:space="preserve">WA ST DEPT OF ADULT CORRECTIONS     </v>
          </cell>
          <cell r="H17" t="str">
            <v>48T</v>
          </cell>
        </row>
        <row r="18">
          <cell r="F18" t="str">
            <v>4327827100010010</v>
          </cell>
          <cell r="G18" t="str">
            <v xml:space="preserve">WA ST DEPT OF ADULT CORRECTIONS     </v>
          </cell>
          <cell r="H18" t="str">
            <v>48T</v>
          </cell>
        </row>
        <row r="19">
          <cell r="F19" t="str">
            <v>4335534100120001</v>
          </cell>
          <cell r="G19" t="str">
            <v xml:space="preserve">WALLA WALLA COMMUNITY COLLEGE       </v>
          </cell>
          <cell r="H19" t="str">
            <v>48T</v>
          </cell>
        </row>
        <row r="20">
          <cell r="F20" t="str">
            <v>4408866100080001</v>
          </cell>
          <cell r="G20" t="str">
            <v xml:space="preserve">IOWA BEEF PROCESSOR INC             </v>
          </cell>
          <cell r="H20" t="str">
            <v>48T</v>
          </cell>
        </row>
        <row r="21">
          <cell r="F21" t="str">
            <v>4408866100110001</v>
          </cell>
          <cell r="G21" t="str">
            <v xml:space="preserve">IOWA BEEF PROCESSOR INC             </v>
          </cell>
          <cell r="H21" t="str">
            <v>48T</v>
          </cell>
        </row>
        <row r="22">
          <cell r="F22" t="str">
            <v>4408866100120001</v>
          </cell>
          <cell r="G22" t="str">
            <v xml:space="preserve">IOWA BEEF PROCESSOR INC             </v>
          </cell>
          <cell r="H22" t="str">
            <v>48T</v>
          </cell>
        </row>
        <row r="23">
          <cell r="F23" t="str">
            <v>4408866100150001</v>
          </cell>
          <cell r="G23" t="str">
            <v xml:space="preserve">IOWA BEEF PROCESSOR INC             </v>
          </cell>
          <cell r="H23" t="str">
            <v>48T</v>
          </cell>
        </row>
        <row r="24">
          <cell r="F24" t="str">
            <v>4455801100070001</v>
          </cell>
          <cell r="G24" t="str">
            <v xml:space="preserve">SUNNYSIDE SCH DIST 201              </v>
          </cell>
          <cell r="H24" t="str">
            <v>48T</v>
          </cell>
        </row>
        <row r="25">
          <cell r="F25" t="str">
            <v>4459784100020001</v>
          </cell>
          <cell r="G25" t="str">
            <v xml:space="preserve">YAKIMA VALLEY MEMORIAL HOSPITAL     </v>
          </cell>
          <cell r="H25" t="str">
            <v>48T</v>
          </cell>
        </row>
        <row r="26">
          <cell r="F26" t="str">
            <v>4459784100070002</v>
          </cell>
          <cell r="G26" t="str">
            <v xml:space="preserve">YAKIMA VALLEY MEMORIAL HOSPITAL     </v>
          </cell>
          <cell r="H26" t="str">
            <v>48T</v>
          </cell>
        </row>
        <row r="27">
          <cell r="F27" t="str">
            <v>4513222100010001</v>
          </cell>
          <cell r="G27" t="str">
            <v xml:space="preserve">PW PIPE                             </v>
          </cell>
          <cell r="H27" t="str">
            <v>48T</v>
          </cell>
        </row>
        <row r="28">
          <cell r="F28" t="str">
            <v>4513243100080001</v>
          </cell>
          <cell r="G28" t="str">
            <v xml:space="preserve">TREE TOP INC                        </v>
          </cell>
          <cell r="H28" t="str">
            <v>48T</v>
          </cell>
        </row>
        <row r="29">
          <cell r="F29" t="str">
            <v>4513243100120001</v>
          </cell>
          <cell r="G29" t="str">
            <v xml:space="preserve">TREE TOP INC                        </v>
          </cell>
          <cell r="H29" t="str">
            <v>48T</v>
          </cell>
        </row>
        <row r="30">
          <cell r="F30" t="str">
            <v>4513243100150001</v>
          </cell>
          <cell r="G30" t="str">
            <v xml:space="preserve">TREE TOP INC                        </v>
          </cell>
          <cell r="H30" t="str">
            <v>48T</v>
          </cell>
        </row>
        <row r="31">
          <cell r="F31" t="str">
            <v>4538688100010001</v>
          </cell>
          <cell r="G31" t="str">
            <v xml:space="preserve">J M SMUCKER CO                      </v>
          </cell>
          <cell r="H31" t="str">
            <v>48T</v>
          </cell>
        </row>
        <row r="32">
          <cell r="F32" t="str">
            <v>4538695100060001</v>
          </cell>
          <cell r="G32" t="str">
            <v xml:space="preserve">WELCH'S FOOD                        </v>
          </cell>
          <cell r="H32" t="str">
            <v>48T</v>
          </cell>
        </row>
        <row r="33">
          <cell r="F33" t="str">
            <v>4545205100070001</v>
          </cell>
          <cell r="G33" t="str">
            <v xml:space="preserve">KENYON ZERO STORAGE INC             </v>
          </cell>
          <cell r="H33" t="str">
            <v>48T</v>
          </cell>
        </row>
        <row r="34">
          <cell r="F34" t="str">
            <v>4546465100040001</v>
          </cell>
          <cell r="G34" t="str">
            <v xml:space="preserve">WELCH FOODS INC                     </v>
          </cell>
          <cell r="H34" t="str">
            <v>48T</v>
          </cell>
        </row>
        <row r="35">
          <cell r="F35" t="str">
            <v>4553514100380001</v>
          </cell>
          <cell r="G35" t="str">
            <v xml:space="preserve">YAKIMA MALL CORP                    </v>
          </cell>
          <cell r="H35" t="str">
            <v>48T</v>
          </cell>
        </row>
        <row r="36">
          <cell r="F36" t="str">
            <v>4553640100670001</v>
          </cell>
          <cell r="G36" t="str">
            <v xml:space="preserve">CITY OF YAKIMA                      </v>
          </cell>
          <cell r="H36" t="str">
            <v>48T</v>
          </cell>
        </row>
        <row r="37">
          <cell r="F37" t="str">
            <v>4554459100010004</v>
          </cell>
          <cell r="G37" t="str">
            <v xml:space="preserve">BUNZL EXTRUSION YAKIMA              </v>
          </cell>
          <cell r="H37" t="str">
            <v>48T</v>
          </cell>
        </row>
        <row r="38">
          <cell r="F38" t="str">
            <v>4563874100130001</v>
          </cell>
          <cell r="G38" t="str">
            <v xml:space="preserve">WASHINGTON BEEF INC                 </v>
          </cell>
          <cell r="H38" t="str">
            <v>48T</v>
          </cell>
        </row>
        <row r="39">
          <cell r="F39" t="str">
            <v>4563874100200002</v>
          </cell>
          <cell r="G39" t="str">
            <v xml:space="preserve">WASHINGTON BEEF INC                 </v>
          </cell>
          <cell r="H39" t="str">
            <v>48T</v>
          </cell>
        </row>
        <row r="40">
          <cell r="F40" t="str">
            <v>4567724100010006</v>
          </cell>
          <cell r="G40" t="str">
            <v xml:space="preserve">CONGDON ORCHARDS INC                </v>
          </cell>
          <cell r="H40" t="str">
            <v>48T</v>
          </cell>
        </row>
        <row r="41">
          <cell r="F41" t="str">
            <v>4588815100010001</v>
          </cell>
          <cell r="G41" t="str">
            <v xml:space="preserve">WASHINGTON FRUIT &amp; PRODUCE          </v>
          </cell>
          <cell r="H41" t="str">
            <v>48T</v>
          </cell>
        </row>
        <row r="42">
          <cell r="F42" t="str">
            <v>4588815100070001</v>
          </cell>
          <cell r="G42" t="str">
            <v xml:space="preserve">WASHINGTON FRUIT &amp; PRODUCE          </v>
          </cell>
          <cell r="H42" t="str">
            <v>48T</v>
          </cell>
        </row>
        <row r="43">
          <cell r="F43" t="str">
            <v>4610879100060002</v>
          </cell>
          <cell r="G43" t="str">
            <v xml:space="preserve">CENTRAL WA FAIR ASSN                </v>
          </cell>
          <cell r="H43" t="str">
            <v>48T</v>
          </cell>
        </row>
        <row r="44">
          <cell r="F44" t="str">
            <v>4668846100240031</v>
          </cell>
          <cell r="G44" t="str">
            <v xml:space="preserve">PROVIDENCE HEALTH SYSTEM            </v>
          </cell>
          <cell r="H44" t="str">
            <v>48T</v>
          </cell>
        </row>
        <row r="45">
          <cell r="F45" t="str">
            <v>4668846100530001</v>
          </cell>
          <cell r="G45" t="str">
            <v xml:space="preserve">PROVIDENCE HEALTH SYSTEM            </v>
          </cell>
          <cell r="H45" t="str">
            <v>48T</v>
          </cell>
        </row>
        <row r="46">
          <cell r="F46" t="str">
            <v>4685548100010002</v>
          </cell>
          <cell r="G46" t="str">
            <v xml:space="preserve">CENTRAL PREMIX                      </v>
          </cell>
          <cell r="H46" t="str">
            <v>48T</v>
          </cell>
        </row>
        <row r="47">
          <cell r="F47" t="str">
            <v>4711602100340001</v>
          </cell>
          <cell r="G47" t="str">
            <v xml:space="preserve">ZIRKLE FRUIT CO                     </v>
          </cell>
          <cell r="H47" t="str">
            <v>48T</v>
          </cell>
        </row>
        <row r="48">
          <cell r="F48" t="str">
            <v>4711602100350005</v>
          </cell>
          <cell r="G48" t="str">
            <v xml:space="preserve">ZIRKLE FRUIT CO                     </v>
          </cell>
          <cell r="H48" t="str">
            <v>48T</v>
          </cell>
        </row>
        <row r="49">
          <cell r="F49" t="str">
            <v>4712561100010001</v>
          </cell>
          <cell r="G49" t="str">
            <v xml:space="preserve">JELD-WEN                            </v>
          </cell>
          <cell r="H49" t="str">
            <v>48T</v>
          </cell>
        </row>
        <row r="50">
          <cell r="F50" t="str">
            <v>4729816100020001</v>
          </cell>
          <cell r="G50" t="str">
            <v xml:space="preserve">INLAND FRUIT CO                     </v>
          </cell>
          <cell r="H50" t="str">
            <v>48T</v>
          </cell>
        </row>
        <row r="51">
          <cell r="F51" t="str">
            <v>4729851100040001</v>
          </cell>
          <cell r="G51" t="str">
            <v xml:space="preserve">DEL MONTE CORP                      </v>
          </cell>
          <cell r="H51" t="str">
            <v>48T</v>
          </cell>
        </row>
        <row r="52">
          <cell r="F52" t="str">
            <v>4729977100020001</v>
          </cell>
          <cell r="G52" t="str">
            <v xml:space="preserve">SHIELDS BAG &amp; PRINTING              </v>
          </cell>
          <cell r="H52" t="str">
            <v>48T</v>
          </cell>
        </row>
        <row r="53">
          <cell r="F53" t="str">
            <v>4729977100040001</v>
          </cell>
          <cell r="G53" t="str">
            <v xml:space="preserve">SHIELDS BAG &amp; PRINTING              </v>
          </cell>
          <cell r="H53" t="str">
            <v>48T</v>
          </cell>
        </row>
        <row r="54">
          <cell r="F54" t="str">
            <v>4729977100050001</v>
          </cell>
          <cell r="G54" t="str">
            <v xml:space="preserve">SHIELDS BAG &amp; PRINTING              </v>
          </cell>
          <cell r="H54" t="str">
            <v>48T</v>
          </cell>
        </row>
        <row r="55">
          <cell r="F55" t="str">
            <v>4799312100030001</v>
          </cell>
          <cell r="G55" t="str">
            <v xml:space="preserve">JELD-WEN                            </v>
          </cell>
          <cell r="H55" t="str">
            <v>48T</v>
          </cell>
        </row>
        <row r="56">
          <cell r="F56" t="str">
            <v>4810218100040002</v>
          </cell>
          <cell r="G56" t="str">
            <v xml:space="preserve">PACTIV                              </v>
          </cell>
          <cell r="H56" t="str">
            <v>48T</v>
          </cell>
        </row>
        <row r="57">
          <cell r="F57" t="str">
            <v>4834816100020001</v>
          </cell>
          <cell r="G57" t="str">
            <v xml:space="preserve">LAYMAN LUMBER CO INC                </v>
          </cell>
          <cell r="H57" t="str">
            <v>48T</v>
          </cell>
        </row>
        <row r="58">
          <cell r="F58" t="str">
            <v>4911760100010001</v>
          </cell>
          <cell r="G58" t="str">
            <v xml:space="preserve">DOWTY AEROSPACE                     </v>
          </cell>
          <cell r="H58" t="str">
            <v>48T</v>
          </cell>
        </row>
        <row r="59">
          <cell r="F59" t="str">
            <v>4966269100010001</v>
          </cell>
          <cell r="G59" t="str">
            <v xml:space="preserve">LONGVIEW FIBRE                      </v>
          </cell>
          <cell r="H59" t="str">
            <v>48T</v>
          </cell>
        </row>
        <row r="60">
          <cell r="F60" t="str">
            <v>4982740100010001</v>
          </cell>
          <cell r="G60" t="str">
            <v xml:space="preserve">GRAHAM PACKAGING                    </v>
          </cell>
          <cell r="H60" t="str">
            <v>48T</v>
          </cell>
        </row>
        <row r="61">
          <cell r="F61" t="str">
            <v>4982740100020001</v>
          </cell>
          <cell r="G61" t="str">
            <v xml:space="preserve">GRAHAM PACKAGING                    </v>
          </cell>
          <cell r="H61" t="str">
            <v>48T</v>
          </cell>
        </row>
        <row r="62">
          <cell r="F62" t="str">
            <v>4982740100030001</v>
          </cell>
          <cell r="G62" t="str">
            <v xml:space="preserve">GRAHAM PACKAGING                    </v>
          </cell>
          <cell r="H62" t="str">
            <v>48T</v>
          </cell>
        </row>
        <row r="63">
          <cell r="F63" t="str">
            <v>4982740100030002</v>
          </cell>
          <cell r="G63" t="str">
            <v xml:space="preserve">GRAHAM PACKAGING                    </v>
          </cell>
          <cell r="H63" t="str">
            <v>48T</v>
          </cell>
        </row>
        <row r="64">
          <cell r="F64" t="str">
            <v>4983356100010001</v>
          </cell>
          <cell r="G64" t="str">
            <v xml:space="preserve">DIRECTOR OF ENGINEERING             </v>
          </cell>
          <cell r="H64" t="str">
            <v>48T</v>
          </cell>
        </row>
        <row r="65">
          <cell r="F65" t="str">
            <v>4983370100040002</v>
          </cell>
          <cell r="G65" t="str">
            <v xml:space="preserve">LARSON FRUIT INC                    </v>
          </cell>
          <cell r="H65" t="str">
            <v>48T</v>
          </cell>
        </row>
        <row r="66">
          <cell r="F66" t="str">
            <v>5048981100010003</v>
          </cell>
          <cell r="G66" t="str">
            <v xml:space="preserve">ALEXANDRIA MOULDING INC.            </v>
          </cell>
          <cell r="H66" t="str">
            <v>48T</v>
          </cell>
        </row>
        <row r="67">
          <cell r="F67" t="str">
            <v>5048981100010007</v>
          </cell>
          <cell r="G67" t="str">
            <v xml:space="preserve">ALEXANDRIA MOULDING INC.            </v>
          </cell>
          <cell r="H67" t="str">
            <v>48T</v>
          </cell>
        </row>
        <row r="68">
          <cell r="F68" t="str">
            <v>5148787100010001</v>
          </cell>
          <cell r="G68" t="str">
            <v xml:space="preserve">JELD-WEN                            </v>
          </cell>
          <cell r="H68" t="str">
            <v>48T</v>
          </cell>
        </row>
        <row r="69">
          <cell r="F69" t="str">
            <v>5149116100010004</v>
          </cell>
          <cell r="G69" t="str">
            <v xml:space="preserve">YAKAMA FOREST PRODUCTS              </v>
          </cell>
          <cell r="H69" t="str">
            <v>48T</v>
          </cell>
        </row>
        <row r="70">
          <cell r="F70" t="str">
            <v>5149116100030002</v>
          </cell>
          <cell r="G70" t="str">
            <v xml:space="preserve">YAKAMA FOREST PRODUCTS              </v>
          </cell>
          <cell r="H70" t="str">
            <v>48T</v>
          </cell>
        </row>
        <row r="71">
          <cell r="F71" t="str">
            <v>5149116100040008</v>
          </cell>
          <cell r="G71" t="str">
            <v xml:space="preserve">YAKAMA FOREST PRODUCTS              </v>
          </cell>
          <cell r="H71" t="str">
            <v>48T</v>
          </cell>
        </row>
        <row r="72">
          <cell r="F72" t="str">
            <v>6052568100010001</v>
          </cell>
          <cell r="G72" t="str">
            <v xml:space="preserve">LARSON FRUIT CO                     </v>
          </cell>
          <cell r="H72" t="str">
            <v>48T</v>
          </cell>
        </row>
        <row r="73">
          <cell r="F73" t="str">
            <v>6052568100020001</v>
          </cell>
          <cell r="G73" t="str">
            <v xml:space="preserve">LARSON FRUIT CO                     </v>
          </cell>
          <cell r="H73" t="str">
            <v>48T</v>
          </cell>
        </row>
        <row r="74">
          <cell r="F74" t="str">
            <v>6196106900010008</v>
          </cell>
          <cell r="G74" t="str">
            <v xml:space="preserve">WASHINGTON FRUIT &amp; PRODUCE          </v>
          </cell>
          <cell r="H74" t="str">
            <v>48T</v>
          </cell>
        </row>
        <row r="75">
          <cell r="F75" t="str">
            <v>8219974500010001</v>
          </cell>
          <cell r="G75" t="str">
            <v xml:space="preserve">JELD-WEN                            </v>
          </cell>
          <cell r="H75" t="str">
            <v>48T</v>
          </cell>
        </row>
        <row r="76">
          <cell r="F76" t="str">
            <v>864370900010001</v>
          </cell>
          <cell r="G76" t="str">
            <v xml:space="preserve">BENENSON CAPITAL CO                 </v>
          </cell>
          <cell r="H76" t="str">
            <v>48T</v>
          </cell>
        </row>
        <row r="77">
          <cell r="F77" t="str">
            <v>8865030000010001</v>
          </cell>
          <cell r="G77" t="str">
            <v xml:space="preserve">TRANSALTA_CENTRALIA MINING LLC      </v>
          </cell>
          <cell r="H77" t="str">
            <v>48M</v>
          </cell>
        </row>
        <row r="78">
          <cell r="F78" t="str">
            <v>9095102400010001</v>
          </cell>
          <cell r="G78" t="str">
            <v xml:space="preserve">AGRIFROZEN FOODS                    </v>
          </cell>
          <cell r="H78" t="str">
            <v>48T</v>
          </cell>
        </row>
        <row r="79">
          <cell r="F79" t="str">
            <v>9095102400020002</v>
          </cell>
          <cell r="G79" t="str">
            <v xml:space="preserve">AGRIFROZEN FOODS                    </v>
          </cell>
          <cell r="H79" t="str">
            <v>48T</v>
          </cell>
        </row>
        <row r="80">
          <cell r="F80" t="str">
            <v>9520244400010002</v>
          </cell>
          <cell r="G80" t="str">
            <v xml:space="preserve">VIERRA VINEYARD                     </v>
          </cell>
          <cell r="H80" t="str">
            <v>48T</v>
          </cell>
        </row>
        <row r="81">
          <cell r="F81" t="str">
            <v>2126474100740001</v>
          </cell>
          <cell r="G81" t="str">
            <v xml:space="preserve">BOISE CASCADE CORP                  </v>
          </cell>
          <cell r="H81" t="str">
            <v>48T</v>
          </cell>
        </row>
      </sheetData>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Excess Reserve Entries"/>
      <sheetName val="Monthly"/>
      <sheetName val="Monthly Calc"/>
      <sheetName val="Hunter"/>
      <sheetName val="Colstrip"/>
      <sheetName val="Klamath Rates for WY &amp; ID"/>
      <sheetName val="Defer Rate Impl - OR &amp; WA"/>
      <sheetName val="Defer Rate Impl - UT &amp; WY &amp; ID"/>
      <sheetName val="Reg Asset Amort - Example"/>
      <sheetName val="Reg Asset Amortization - UT"/>
      <sheetName val="Reg Asset Amortization - WY"/>
      <sheetName val="Reg Asset Amortization - ID"/>
      <sheetName val="GF Depr Comparison"/>
      <sheetName val="Carbon Plant"/>
      <sheetName val="Carbon NBV"/>
      <sheetName val="Carbon Ra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C2">
            <v>865460.63</v>
          </cell>
        </row>
        <row r="3">
          <cell r="C3">
            <v>15338482.99</v>
          </cell>
        </row>
        <row r="4">
          <cell r="C4">
            <v>68831424.890000001</v>
          </cell>
        </row>
        <row r="5">
          <cell r="C5">
            <v>28107554.780000001</v>
          </cell>
        </row>
        <row r="6">
          <cell r="C6">
            <v>6200955.4000000004</v>
          </cell>
        </row>
        <row r="7">
          <cell r="C7">
            <v>808742.45</v>
          </cell>
        </row>
      </sheetData>
      <sheetData sheetId="15"/>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Composite Rates WA Curr &amp; Prop"/>
      <sheetName val="WCA Method Data"/>
      <sheetName val="Est Ret &amp; 106"/>
      <sheetName val="Klamath Summary"/>
      <sheetName val="Klamath BWP"/>
      <sheetName val="Intagible &amp; Leaseholds"/>
      <sheetName val="GF Scenario 12-A"/>
      <sheetName val="Kent Approval"/>
    </sheetNames>
    <sheetDataSet>
      <sheetData sheetId="0" refreshError="1"/>
      <sheetData sheetId="1">
        <row r="216">
          <cell r="G216" t="str">
            <v>220000</v>
          </cell>
        </row>
      </sheetData>
      <sheetData sheetId="2" refreshError="1"/>
      <sheetData sheetId="3" refreshError="1"/>
      <sheetData sheetId="4" refreshError="1"/>
      <sheetData sheetId="5"/>
      <sheetData sheetId="6" refreshError="1"/>
      <sheetData sheetId="7"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Composite Rates WY,ID,CA"/>
      <sheetName val="Composite Rates OR"/>
      <sheetName val="Composite Rates UT Non Acc Klam"/>
      <sheetName val="JAM Extract Method Data"/>
      <sheetName val="Composite Rates WA"/>
      <sheetName val="WCA Method Data"/>
      <sheetName val="Klamath"/>
      <sheetName val="Intangible"/>
      <sheetName val="390.1"/>
      <sheetName val="Est Ret &amp; 106"/>
    </sheetNames>
    <sheetDataSet>
      <sheetData sheetId="0"/>
      <sheetData sheetId="1"/>
      <sheetData sheetId="2"/>
      <sheetData sheetId="3">
        <row r="1">
          <cell r="G1" t="str">
            <v>Key</v>
          </cell>
        </row>
      </sheetData>
      <sheetData sheetId="4"/>
      <sheetData sheetId="5"/>
      <sheetData sheetId="6"/>
      <sheetData sheetId="7"/>
      <sheetData sheetId="8"/>
      <sheetData sheetId="9"/>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Jan"/>
    </sheetNames>
    <sheetDataSet>
      <sheetData sheetId="0"/>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Variables"/>
      <sheetName val="Report"/>
      <sheetName val="Factors"/>
      <sheetName val="FReport"/>
      <sheetName val="FFact"/>
      <sheetName val="Diverg"/>
      <sheetName val="Dbase"/>
      <sheetName val="Load Input"/>
      <sheetName val="Inputs"/>
      <sheetName val="Revenue"/>
      <sheetName val="O&amp;M"/>
      <sheetName val="Oth Tax"/>
      <sheetName val="DIT"/>
      <sheetName val="NPC"/>
      <sheetName val="CA Inputs"/>
      <sheetName val="CA Output"/>
      <sheetName val="Norm Adj"/>
    </sheetNames>
    <sheetDataSet>
      <sheetData sheetId="0" refreshError="1">
        <row r="7">
          <cell r="B7">
            <v>1999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s>
    <sheetDataSet>
      <sheetData sheetId="0"/>
      <sheetData sheetId="1"/>
      <sheetData sheetId="2"/>
      <sheetData sheetId="3"/>
      <sheetData sheetId="4"/>
      <sheetData sheetId="5">
        <row r="1">
          <cell r="AL1">
            <v>1</v>
          </cell>
          <cell r="AM1" t="str">
            <v>January</v>
          </cell>
        </row>
        <row r="2">
          <cell r="AL2">
            <v>2</v>
          </cell>
          <cell r="AM2" t="str">
            <v>February</v>
          </cell>
        </row>
        <row r="3">
          <cell r="AL3">
            <v>3</v>
          </cell>
          <cell r="AM3" t="str">
            <v>March</v>
          </cell>
        </row>
        <row r="4">
          <cell r="AL4">
            <v>4</v>
          </cell>
          <cell r="AM4" t="str">
            <v>April</v>
          </cell>
        </row>
        <row r="5">
          <cell r="AL5">
            <v>5</v>
          </cell>
          <cell r="AM5" t="str">
            <v>May</v>
          </cell>
        </row>
        <row r="6">
          <cell r="AL6">
            <v>6</v>
          </cell>
          <cell r="AM6" t="str">
            <v>June</v>
          </cell>
        </row>
        <row r="7">
          <cell r="AL7">
            <v>7</v>
          </cell>
          <cell r="AM7" t="str">
            <v>July</v>
          </cell>
        </row>
        <row r="8">
          <cell r="AL8">
            <v>8</v>
          </cell>
          <cell r="AM8" t="str">
            <v>August</v>
          </cell>
        </row>
        <row r="9">
          <cell r="AL9">
            <v>9</v>
          </cell>
          <cell r="AM9" t="str">
            <v>September</v>
          </cell>
        </row>
        <row r="10">
          <cell r="AL10">
            <v>10</v>
          </cell>
          <cell r="AM10" t="str">
            <v>October</v>
          </cell>
        </row>
        <row r="11">
          <cell r="AL11">
            <v>11</v>
          </cell>
          <cell r="AM11" t="str">
            <v>November</v>
          </cell>
        </row>
        <row r="12">
          <cell r="AL12">
            <v>12</v>
          </cell>
          <cell r="AM12" t="str">
            <v>December</v>
          </cell>
        </row>
        <row r="38">
          <cell r="M38">
            <v>1346464881</v>
          </cell>
          <cell r="N38">
            <v>1263056567</v>
          </cell>
          <cell r="O38">
            <v>1164897263</v>
          </cell>
          <cell r="P38">
            <v>1093524808</v>
          </cell>
          <cell r="Q38">
            <v>1024275990</v>
          </cell>
          <cell r="R38">
            <v>1005758287</v>
          </cell>
          <cell r="S38">
            <v>1022560595</v>
          </cell>
          <cell r="T38">
            <v>1064743060</v>
          </cell>
          <cell r="U38">
            <v>1072441787</v>
          </cell>
          <cell r="V38">
            <v>0</v>
          </cell>
          <cell r="W38">
            <v>0</v>
          </cell>
          <cell r="X38">
            <v>0</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Allocation FY2006"/>
      <sheetName val="2006 Plan "/>
      <sheetName val="Alloc % FY2006"/>
      <sheetName val="Allocation FY2005"/>
      <sheetName val="2005 Plan "/>
      <sheetName val="Allocation FY2004"/>
      <sheetName val="2004 Plan"/>
      <sheetName val="Allocation FY2003"/>
      <sheetName val="2003 Plan"/>
      <sheetName val="Prior Year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Financial Results"/>
      <sheetName val="Financial Results v2"/>
      <sheetName val="Financial Results v3"/>
      <sheetName val="Financial Results v1"/>
      <sheetName val="Profit"/>
      <sheetName val="Summary Actuals"/>
      <sheetName val="Actuals - Data Input"/>
      <sheetName val="Adjustments"/>
      <sheetName val="Documentation"/>
      <sheetName val="November forecast EBIT"/>
      <sheetName val="Sp Mgmt Fee"/>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Cover"/>
      <sheetName val=" mthly bal acct - Oct 04 new"/>
      <sheetName val=" mthly bal acct - adjust 11-03"/>
      <sheetName val=" sch 191 &amp; 192 "/>
      <sheetName val="OPUC memo "/>
      <sheetName val=" summary by type &amp; year "/>
      <sheetName val=" annual balance "/>
      <sheetName val="GLSU UPLD"/>
      <sheetName val=" mthly bal acct "/>
      <sheetName val=" deferred costs "/>
      <sheetName val="  NLR  "/>
      <sheetName val=" deferrsl &amp; amort "/>
      <sheetName val=" measures "/>
      <sheetName val="Loans"/>
      <sheetName val=" project costs "/>
      <sheetName val=" sch 191 &amp; 192  with adj"/>
      <sheetName val=" mthly bal acct - adjusted Oct"/>
      <sheetName val=" mthly bal acct - adjusted Nov"/>
      <sheetName val=" mthly bal acct - adjusted"/>
      <sheetName val=" fy04 accrual post 7-0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Report"/>
      <sheetName val="AdjSummary"/>
      <sheetName val="Factors"/>
      <sheetName val="Help"/>
      <sheetName val="UnadjData "/>
      <sheetName val="Extract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row r="2">
          <cell r="AK2" t="str">
            <v>CALIFORNIA</v>
          </cell>
        </row>
        <row r="42">
          <cell r="AK42" t="str">
            <v>Account</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182</v>
          </cell>
        </row>
        <row r="55">
          <cell r="AK55">
            <v>190</v>
          </cell>
        </row>
        <row r="56">
          <cell r="AK56">
            <v>228</v>
          </cell>
        </row>
        <row r="57">
          <cell r="AK57">
            <v>235</v>
          </cell>
        </row>
        <row r="58">
          <cell r="AK58">
            <v>252</v>
          </cell>
        </row>
        <row r="59">
          <cell r="AK59">
            <v>255</v>
          </cell>
        </row>
        <row r="60">
          <cell r="AK60">
            <v>281</v>
          </cell>
        </row>
        <row r="61">
          <cell r="AK61">
            <v>282</v>
          </cell>
        </row>
        <row r="62">
          <cell r="AK62">
            <v>283</v>
          </cell>
        </row>
        <row r="63">
          <cell r="AK63">
            <v>301</v>
          </cell>
        </row>
        <row r="64">
          <cell r="AK64">
            <v>302</v>
          </cell>
        </row>
        <row r="65">
          <cell r="AK65">
            <v>303</v>
          </cell>
        </row>
        <row r="66">
          <cell r="AK66">
            <v>303</v>
          </cell>
        </row>
        <row r="67">
          <cell r="AK67">
            <v>310</v>
          </cell>
        </row>
        <row r="68">
          <cell r="AK68">
            <v>311</v>
          </cell>
        </row>
        <row r="69">
          <cell r="AK69">
            <v>312</v>
          </cell>
        </row>
        <row r="70">
          <cell r="AK70">
            <v>314</v>
          </cell>
        </row>
        <row r="71">
          <cell r="AK71">
            <v>315</v>
          </cell>
        </row>
        <row r="72">
          <cell r="AK72">
            <v>316</v>
          </cell>
        </row>
        <row r="73">
          <cell r="AK73">
            <v>320</v>
          </cell>
        </row>
        <row r="74">
          <cell r="AK74">
            <v>321</v>
          </cell>
        </row>
        <row r="75">
          <cell r="AK75">
            <v>322</v>
          </cell>
        </row>
        <row r="76">
          <cell r="AK76">
            <v>323</v>
          </cell>
        </row>
        <row r="77">
          <cell r="AK77">
            <v>324</v>
          </cell>
        </row>
        <row r="78">
          <cell r="AK78">
            <v>325</v>
          </cell>
        </row>
        <row r="79">
          <cell r="AK79">
            <v>330</v>
          </cell>
        </row>
        <row r="80">
          <cell r="AK80">
            <v>331</v>
          </cell>
        </row>
        <row r="81">
          <cell r="AK81">
            <v>332</v>
          </cell>
        </row>
        <row r="82">
          <cell r="AK82">
            <v>333</v>
          </cell>
        </row>
        <row r="83">
          <cell r="AK83">
            <v>334</v>
          </cell>
        </row>
        <row r="84">
          <cell r="AK84">
            <v>335</v>
          </cell>
        </row>
        <row r="85">
          <cell r="AK85">
            <v>336</v>
          </cell>
        </row>
        <row r="86">
          <cell r="AK86">
            <v>340</v>
          </cell>
        </row>
        <row r="87">
          <cell r="AK87">
            <v>341</v>
          </cell>
        </row>
        <row r="88">
          <cell r="AK88">
            <v>342</v>
          </cell>
        </row>
        <row r="89">
          <cell r="AK89">
            <v>343</v>
          </cell>
        </row>
        <row r="90">
          <cell r="AK90">
            <v>344</v>
          </cell>
        </row>
        <row r="91">
          <cell r="AK91">
            <v>345</v>
          </cell>
        </row>
        <row r="92">
          <cell r="AK92">
            <v>346</v>
          </cell>
        </row>
        <row r="93">
          <cell r="AK93">
            <v>350</v>
          </cell>
        </row>
        <row r="94">
          <cell r="AK94">
            <v>352</v>
          </cell>
        </row>
        <row r="95">
          <cell r="AK95">
            <v>353</v>
          </cell>
        </row>
        <row r="96">
          <cell r="AK96">
            <v>354</v>
          </cell>
        </row>
        <row r="97">
          <cell r="AK97">
            <v>355</v>
          </cell>
        </row>
        <row r="98">
          <cell r="AK98">
            <v>356</v>
          </cell>
        </row>
        <row r="99">
          <cell r="AK99">
            <v>357</v>
          </cell>
        </row>
        <row r="100">
          <cell r="AK100">
            <v>358</v>
          </cell>
        </row>
        <row r="101">
          <cell r="AK101">
            <v>359</v>
          </cell>
        </row>
        <row r="102">
          <cell r="AK102">
            <v>360</v>
          </cell>
        </row>
        <row r="103">
          <cell r="AK103">
            <v>361</v>
          </cell>
        </row>
        <row r="104">
          <cell r="AK104">
            <v>362</v>
          </cell>
        </row>
        <row r="105">
          <cell r="AK105">
            <v>364</v>
          </cell>
        </row>
        <row r="106">
          <cell r="AK106">
            <v>365</v>
          </cell>
        </row>
        <row r="107">
          <cell r="AK107">
            <v>366</v>
          </cell>
        </row>
        <row r="108">
          <cell r="AK108">
            <v>367</v>
          </cell>
        </row>
        <row r="109">
          <cell r="AK109">
            <v>368</v>
          </cell>
        </row>
        <row r="110">
          <cell r="AK110">
            <v>369</v>
          </cell>
        </row>
        <row r="111">
          <cell r="AK111">
            <v>370</v>
          </cell>
        </row>
        <row r="112">
          <cell r="AK112">
            <v>371</v>
          </cell>
        </row>
        <row r="113">
          <cell r="AK113">
            <v>372</v>
          </cell>
        </row>
        <row r="114">
          <cell r="AK114">
            <v>373</v>
          </cell>
        </row>
        <row r="115">
          <cell r="AK115">
            <v>389</v>
          </cell>
        </row>
        <row r="116">
          <cell r="AK116">
            <v>390</v>
          </cell>
        </row>
        <row r="117">
          <cell r="AK117">
            <v>391</v>
          </cell>
        </row>
        <row r="118">
          <cell r="AK118">
            <v>392</v>
          </cell>
        </row>
        <row r="119">
          <cell r="AK119">
            <v>393</v>
          </cell>
        </row>
        <row r="120">
          <cell r="AK120">
            <v>394</v>
          </cell>
        </row>
        <row r="121">
          <cell r="AK121">
            <v>395</v>
          </cell>
        </row>
        <row r="122">
          <cell r="AK122">
            <v>396</v>
          </cell>
        </row>
        <row r="123">
          <cell r="AK123">
            <v>397</v>
          </cell>
        </row>
        <row r="124">
          <cell r="AK124">
            <v>398</v>
          </cell>
        </row>
        <row r="125">
          <cell r="AK125">
            <v>399</v>
          </cell>
        </row>
        <row r="126">
          <cell r="AK126">
            <v>405</v>
          </cell>
        </row>
        <row r="127">
          <cell r="AK127">
            <v>406</v>
          </cell>
        </row>
        <row r="128">
          <cell r="AK128">
            <v>407</v>
          </cell>
        </row>
        <row r="129">
          <cell r="AK129">
            <v>408</v>
          </cell>
        </row>
        <row r="130">
          <cell r="AK130">
            <v>419</v>
          </cell>
        </row>
        <row r="131">
          <cell r="AK131">
            <v>421</v>
          </cell>
        </row>
        <row r="132">
          <cell r="AK132">
            <v>427</v>
          </cell>
        </row>
        <row r="133">
          <cell r="AK133">
            <v>428</v>
          </cell>
        </row>
        <row r="134">
          <cell r="AK134">
            <v>429</v>
          </cell>
        </row>
        <row r="135">
          <cell r="AK135">
            <v>431</v>
          </cell>
        </row>
        <row r="136">
          <cell r="AK136">
            <v>432</v>
          </cell>
        </row>
        <row r="137">
          <cell r="AK137">
            <v>440</v>
          </cell>
        </row>
        <row r="138">
          <cell r="AK138">
            <v>442</v>
          </cell>
        </row>
        <row r="139">
          <cell r="AK139">
            <v>444</v>
          </cell>
        </row>
        <row r="140">
          <cell r="AK140">
            <v>445</v>
          </cell>
        </row>
        <row r="141">
          <cell r="AK141">
            <v>447</v>
          </cell>
        </row>
        <row r="142">
          <cell r="AK142">
            <v>448</v>
          </cell>
        </row>
        <row r="143">
          <cell r="AK143">
            <v>449</v>
          </cell>
        </row>
        <row r="144">
          <cell r="AK144">
            <v>450</v>
          </cell>
        </row>
        <row r="145">
          <cell r="AK145">
            <v>451</v>
          </cell>
        </row>
        <row r="146">
          <cell r="AK146">
            <v>453</v>
          </cell>
        </row>
        <row r="147">
          <cell r="AK147">
            <v>454</v>
          </cell>
        </row>
        <row r="148">
          <cell r="AK148">
            <v>456</v>
          </cell>
        </row>
        <row r="149">
          <cell r="AK149">
            <v>500</v>
          </cell>
        </row>
        <row r="150">
          <cell r="AK150">
            <v>501</v>
          </cell>
        </row>
        <row r="151">
          <cell r="AK151">
            <v>502</v>
          </cell>
        </row>
        <row r="152">
          <cell r="AK152">
            <v>503</v>
          </cell>
        </row>
        <row r="153">
          <cell r="AK153">
            <v>505</v>
          </cell>
        </row>
        <row r="154">
          <cell r="AK154">
            <v>506</v>
          </cell>
        </row>
        <row r="155">
          <cell r="AK155">
            <v>507</v>
          </cell>
        </row>
        <row r="156">
          <cell r="AK156">
            <v>510</v>
          </cell>
        </row>
        <row r="157">
          <cell r="AK157">
            <v>511</v>
          </cell>
        </row>
        <row r="158">
          <cell r="AK158">
            <v>512</v>
          </cell>
        </row>
        <row r="159">
          <cell r="AK159">
            <v>513</v>
          </cell>
        </row>
        <row r="160">
          <cell r="AK160">
            <v>514</v>
          </cell>
        </row>
        <row r="161">
          <cell r="AK161">
            <v>517</v>
          </cell>
        </row>
        <row r="162">
          <cell r="AK162">
            <v>518</v>
          </cell>
        </row>
        <row r="163">
          <cell r="AK163">
            <v>519</v>
          </cell>
        </row>
        <row r="164">
          <cell r="AK164">
            <v>520</v>
          </cell>
        </row>
        <row r="165">
          <cell r="AK165">
            <v>523</v>
          </cell>
        </row>
        <row r="166">
          <cell r="AK166">
            <v>524</v>
          </cell>
        </row>
        <row r="167">
          <cell r="AK167">
            <v>528</v>
          </cell>
        </row>
        <row r="168">
          <cell r="AK168">
            <v>529</v>
          </cell>
        </row>
        <row r="169">
          <cell r="AK169">
            <v>530</v>
          </cell>
        </row>
        <row r="170">
          <cell r="AK170">
            <v>531</v>
          </cell>
        </row>
        <row r="171">
          <cell r="AK171">
            <v>532</v>
          </cell>
        </row>
        <row r="172">
          <cell r="AK172">
            <v>535</v>
          </cell>
        </row>
        <row r="173">
          <cell r="AK173">
            <v>536</v>
          </cell>
        </row>
        <row r="174">
          <cell r="AK174">
            <v>537</v>
          </cell>
        </row>
        <row r="175">
          <cell r="AK175">
            <v>538</v>
          </cell>
        </row>
        <row r="176">
          <cell r="AK176">
            <v>539</v>
          </cell>
        </row>
        <row r="177">
          <cell r="AK177">
            <v>540</v>
          </cell>
        </row>
        <row r="178">
          <cell r="AK178">
            <v>541</v>
          </cell>
        </row>
        <row r="179">
          <cell r="AK179">
            <v>542</v>
          </cell>
        </row>
        <row r="180">
          <cell r="AK180">
            <v>543</v>
          </cell>
        </row>
        <row r="181">
          <cell r="AK181">
            <v>544</v>
          </cell>
        </row>
        <row r="182">
          <cell r="AK182">
            <v>545</v>
          </cell>
        </row>
        <row r="183">
          <cell r="AK183">
            <v>546</v>
          </cell>
        </row>
        <row r="184">
          <cell r="AK184">
            <v>547</v>
          </cell>
        </row>
        <row r="185">
          <cell r="AK185">
            <v>548</v>
          </cell>
        </row>
        <row r="186">
          <cell r="AK186">
            <v>549</v>
          </cell>
        </row>
        <row r="187">
          <cell r="AK187">
            <v>551</v>
          </cell>
        </row>
        <row r="188">
          <cell r="AK188">
            <v>552</v>
          </cell>
        </row>
        <row r="189">
          <cell r="AK189">
            <v>553</v>
          </cell>
        </row>
        <row r="190">
          <cell r="AK190">
            <v>554</v>
          </cell>
        </row>
        <row r="191">
          <cell r="AK191">
            <v>555</v>
          </cell>
        </row>
        <row r="192">
          <cell r="AK192">
            <v>556</v>
          </cell>
        </row>
        <row r="193">
          <cell r="AK193">
            <v>557</v>
          </cell>
        </row>
        <row r="194">
          <cell r="AK194">
            <v>560</v>
          </cell>
        </row>
        <row r="195">
          <cell r="AK195">
            <v>561</v>
          </cell>
        </row>
        <row r="196">
          <cell r="AK196">
            <v>562</v>
          </cell>
        </row>
        <row r="197">
          <cell r="AK197">
            <v>563</v>
          </cell>
        </row>
        <row r="198">
          <cell r="AK198">
            <v>564</v>
          </cell>
        </row>
        <row r="199">
          <cell r="AK199">
            <v>565</v>
          </cell>
        </row>
        <row r="200">
          <cell r="AK200">
            <v>566</v>
          </cell>
        </row>
        <row r="201">
          <cell r="AK201">
            <v>567</v>
          </cell>
        </row>
        <row r="202">
          <cell r="AK202">
            <v>568</v>
          </cell>
        </row>
        <row r="203">
          <cell r="AK203">
            <v>569</v>
          </cell>
        </row>
        <row r="204">
          <cell r="AK204">
            <v>570</v>
          </cell>
        </row>
        <row r="205">
          <cell r="AK205">
            <v>571</v>
          </cell>
        </row>
        <row r="206">
          <cell r="AK206">
            <v>572</v>
          </cell>
        </row>
        <row r="207">
          <cell r="AK207">
            <v>573</v>
          </cell>
        </row>
        <row r="208">
          <cell r="AK208">
            <v>580</v>
          </cell>
        </row>
        <row r="209">
          <cell r="AK209">
            <v>581</v>
          </cell>
        </row>
        <row r="210">
          <cell r="AK210">
            <v>582</v>
          </cell>
        </row>
        <row r="211">
          <cell r="AK211">
            <v>583</v>
          </cell>
        </row>
        <row r="212">
          <cell r="AK212">
            <v>584</v>
          </cell>
        </row>
        <row r="213">
          <cell r="AK213">
            <v>585</v>
          </cell>
        </row>
        <row r="214">
          <cell r="AK214">
            <v>586</v>
          </cell>
        </row>
        <row r="215">
          <cell r="AK215">
            <v>587</v>
          </cell>
        </row>
        <row r="216">
          <cell r="AK216">
            <v>588</v>
          </cell>
        </row>
        <row r="217">
          <cell r="AK217">
            <v>589</v>
          </cell>
        </row>
        <row r="218">
          <cell r="AK218">
            <v>590</v>
          </cell>
        </row>
        <row r="219">
          <cell r="AK219">
            <v>591</v>
          </cell>
        </row>
        <row r="220">
          <cell r="AK220">
            <v>592</v>
          </cell>
        </row>
        <row r="221">
          <cell r="AK221">
            <v>593</v>
          </cell>
        </row>
        <row r="222">
          <cell r="AK222">
            <v>594</v>
          </cell>
        </row>
        <row r="223">
          <cell r="AK223">
            <v>595</v>
          </cell>
        </row>
        <row r="224">
          <cell r="AK224">
            <v>596</v>
          </cell>
        </row>
        <row r="225">
          <cell r="AK225">
            <v>597</v>
          </cell>
        </row>
        <row r="226">
          <cell r="AK226">
            <v>598</v>
          </cell>
        </row>
        <row r="227">
          <cell r="AK227">
            <v>901</v>
          </cell>
        </row>
        <row r="228">
          <cell r="AK228">
            <v>902</v>
          </cell>
        </row>
        <row r="229">
          <cell r="AK229">
            <v>903</v>
          </cell>
        </row>
        <row r="230">
          <cell r="AK230">
            <v>904</v>
          </cell>
        </row>
        <row r="231">
          <cell r="AK231">
            <v>905</v>
          </cell>
        </row>
        <row r="232">
          <cell r="AK232">
            <v>907</v>
          </cell>
        </row>
        <row r="233">
          <cell r="AK233">
            <v>908</v>
          </cell>
        </row>
        <row r="234">
          <cell r="AK234">
            <v>909</v>
          </cell>
        </row>
        <row r="235">
          <cell r="AK235">
            <v>910</v>
          </cell>
        </row>
        <row r="236">
          <cell r="AK236">
            <v>911</v>
          </cell>
        </row>
        <row r="237">
          <cell r="AK237">
            <v>912</v>
          </cell>
        </row>
        <row r="238">
          <cell r="AK238">
            <v>913</v>
          </cell>
        </row>
        <row r="239">
          <cell r="AK239">
            <v>916</v>
          </cell>
        </row>
        <row r="240">
          <cell r="AK240">
            <v>920</v>
          </cell>
        </row>
        <row r="241">
          <cell r="AK241">
            <v>921</v>
          </cell>
        </row>
        <row r="242">
          <cell r="AK242">
            <v>922</v>
          </cell>
        </row>
        <row r="243">
          <cell r="AK243">
            <v>923</v>
          </cell>
        </row>
        <row r="244">
          <cell r="AK244">
            <v>924</v>
          </cell>
        </row>
        <row r="245">
          <cell r="AK245">
            <v>925</v>
          </cell>
        </row>
        <row r="246">
          <cell r="AK246">
            <v>926</v>
          </cell>
        </row>
        <row r="247">
          <cell r="AK247">
            <v>927</v>
          </cell>
        </row>
        <row r="248">
          <cell r="AK248">
            <v>928</v>
          </cell>
        </row>
        <row r="249">
          <cell r="AK249">
            <v>929</v>
          </cell>
        </row>
        <row r="250">
          <cell r="AK250">
            <v>930</v>
          </cell>
        </row>
        <row r="251">
          <cell r="AK251">
            <v>931</v>
          </cell>
        </row>
        <row r="252">
          <cell r="AK252">
            <v>935</v>
          </cell>
        </row>
        <row r="253">
          <cell r="AK253">
            <v>1869</v>
          </cell>
        </row>
        <row r="254">
          <cell r="AK254">
            <v>2281</v>
          </cell>
        </row>
        <row r="255">
          <cell r="AK255">
            <v>2282</v>
          </cell>
        </row>
        <row r="256">
          <cell r="AK256">
            <v>2283</v>
          </cell>
        </row>
        <row r="257">
          <cell r="AK257">
            <v>4118</v>
          </cell>
        </row>
        <row r="258">
          <cell r="AK258">
            <v>4194</v>
          </cell>
        </row>
        <row r="259">
          <cell r="AK259">
            <v>4311</v>
          </cell>
        </row>
        <row r="260">
          <cell r="AK260">
            <v>18221</v>
          </cell>
        </row>
        <row r="261">
          <cell r="AK261">
            <v>18222</v>
          </cell>
        </row>
        <row r="262">
          <cell r="AK262">
            <v>22842</v>
          </cell>
        </row>
        <row r="263">
          <cell r="AK263">
            <v>25316</v>
          </cell>
        </row>
        <row r="264">
          <cell r="AK264">
            <v>25317</v>
          </cell>
        </row>
        <row r="265">
          <cell r="AK265">
            <v>25318</v>
          </cell>
        </row>
        <row r="266">
          <cell r="AK266">
            <v>25319</v>
          </cell>
        </row>
        <row r="267">
          <cell r="AK267">
            <v>25399</v>
          </cell>
        </row>
        <row r="268">
          <cell r="AK268">
            <v>40910</v>
          </cell>
        </row>
        <row r="269">
          <cell r="AK269">
            <v>40911</v>
          </cell>
        </row>
        <row r="270">
          <cell r="AK270">
            <v>41010</v>
          </cell>
        </row>
        <row r="271">
          <cell r="AK271">
            <v>41011</v>
          </cell>
        </row>
        <row r="272">
          <cell r="AK272">
            <v>41110</v>
          </cell>
        </row>
        <row r="273">
          <cell r="AK273">
            <v>41111</v>
          </cell>
        </row>
        <row r="274">
          <cell r="AK274">
            <v>41140</v>
          </cell>
        </row>
        <row r="275">
          <cell r="AK275">
            <v>41141</v>
          </cell>
        </row>
        <row r="276">
          <cell r="AK276">
            <v>41160</v>
          </cell>
        </row>
        <row r="277">
          <cell r="AK277">
            <v>41170</v>
          </cell>
        </row>
        <row r="278">
          <cell r="AK278">
            <v>41181</v>
          </cell>
        </row>
        <row r="279">
          <cell r="AK279">
            <v>108360</v>
          </cell>
        </row>
        <row r="280">
          <cell r="AK280">
            <v>108361</v>
          </cell>
        </row>
        <row r="281">
          <cell r="AK281">
            <v>108362</v>
          </cell>
        </row>
        <row r="282">
          <cell r="AK282">
            <v>108364</v>
          </cell>
        </row>
        <row r="283">
          <cell r="AK283">
            <v>108365</v>
          </cell>
        </row>
        <row r="284">
          <cell r="AK284">
            <v>108366</v>
          </cell>
        </row>
        <row r="285">
          <cell r="AK285">
            <v>108367</v>
          </cell>
        </row>
        <row r="286">
          <cell r="AK286">
            <v>108368</v>
          </cell>
        </row>
        <row r="287">
          <cell r="AK287">
            <v>108369</v>
          </cell>
        </row>
        <row r="288">
          <cell r="AK288">
            <v>108370</v>
          </cell>
        </row>
        <row r="289">
          <cell r="AK289">
            <v>108371</v>
          </cell>
        </row>
        <row r="290">
          <cell r="AK290">
            <v>108372</v>
          </cell>
        </row>
        <row r="291">
          <cell r="AK291">
            <v>108373</v>
          </cell>
        </row>
        <row r="292">
          <cell r="AK292">
            <v>111399</v>
          </cell>
        </row>
        <row r="293">
          <cell r="AK293">
            <v>403360</v>
          </cell>
        </row>
        <row r="294">
          <cell r="AK294">
            <v>403361</v>
          </cell>
        </row>
        <row r="295">
          <cell r="AK295">
            <v>403362</v>
          </cell>
        </row>
        <row r="296">
          <cell r="AK296">
            <v>403364</v>
          </cell>
        </row>
        <row r="297">
          <cell r="AK297">
            <v>403365</v>
          </cell>
        </row>
        <row r="298">
          <cell r="AK298">
            <v>403366</v>
          </cell>
        </row>
        <row r="299">
          <cell r="AK299">
            <v>403367</v>
          </cell>
        </row>
        <row r="300">
          <cell r="AK300">
            <v>403368</v>
          </cell>
        </row>
        <row r="301">
          <cell r="AK301">
            <v>403369</v>
          </cell>
        </row>
        <row r="302">
          <cell r="AK302">
            <v>403370</v>
          </cell>
        </row>
        <row r="303">
          <cell r="AK303">
            <v>403371</v>
          </cell>
        </row>
        <row r="304">
          <cell r="AK304">
            <v>403372</v>
          </cell>
        </row>
        <row r="305">
          <cell r="AK305">
            <v>403373</v>
          </cell>
        </row>
        <row r="306">
          <cell r="AK306">
            <v>404330</v>
          </cell>
        </row>
        <row r="307">
          <cell r="AK307">
            <v>1081390</v>
          </cell>
        </row>
        <row r="308">
          <cell r="AK308">
            <v>1081399</v>
          </cell>
        </row>
        <row r="309">
          <cell r="AK309" t="str">
            <v>108D</v>
          </cell>
        </row>
        <row r="310">
          <cell r="AK310" t="str">
            <v>108D00</v>
          </cell>
        </row>
        <row r="311">
          <cell r="AK311" t="str">
            <v>108DS</v>
          </cell>
        </row>
        <row r="312">
          <cell r="AK312" t="str">
            <v>108EP</v>
          </cell>
        </row>
        <row r="313">
          <cell r="AK313" t="str">
            <v>108GP</v>
          </cell>
        </row>
        <row r="314">
          <cell r="AK314" t="str">
            <v>108HP</v>
          </cell>
        </row>
        <row r="315">
          <cell r="AK315" t="str">
            <v>108MP</v>
          </cell>
        </row>
        <row r="316">
          <cell r="AK316" t="str">
            <v>108MP</v>
          </cell>
        </row>
        <row r="317">
          <cell r="AK317" t="str">
            <v>108NP</v>
          </cell>
        </row>
        <row r="318">
          <cell r="AK318" t="str">
            <v>108OP</v>
          </cell>
        </row>
        <row r="319">
          <cell r="AK319" t="str">
            <v>108SP</v>
          </cell>
        </row>
        <row r="320">
          <cell r="AK320" t="str">
            <v>108TP</v>
          </cell>
        </row>
        <row r="321">
          <cell r="AK321" t="str">
            <v>111CLG</v>
          </cell>
        </row>
        <row r="322">
          <cell r="AK322" t="str">
            <v>111CLH</v>
          </cell>
        </row>
        <row r="323">
          <cell r="AK323" t="str">
            <v>111CLS</v>
          </cell>
        </row>
        <row r="324">
          <cell r="AK324" t="str">
            <v>111IP</v>
          </cell>
        </row>
        <row r="325">
          <cell r="AK325" t="str">
            <v>111IP</v>
          </cell>
        </row>
        <row r="326">
          <cell r="AK326" t="str">
            <v>182M</v>
          </cell>
        </row>
        <row r="327">
          <cell r="AK327" t="str">
            <v>186M</v>
          </cell>
        </row>
        <row r="328">
          <cell r="AK328" t="str">
            <v>390L</v>
          </cell>
        </row>
        <row r="329">
          <cell r="AK329" t="str">
            <v>392L</v>
          </cell>
        </row>
        <row r="330">
          <cell r="AK330" t="str">
            <v>399G</v>
          </cell>
        </row>
        <row r="331">
          <cell r="AK331" t="str">
            <v>399L</v>
          </cell>
        </row>
        <row r="332">
          <cell r="AK332" t="str">
            <v>403EP</v>
          </cell>
        </row>
        <row r="333">
          <cell r="AK333" t="str">
            <v>403GP</v>
          </cell>
        </row>
        <row r="334">
          <cell r="AK334" t="str">
            <v>403GV0</v>
          </cell>
        </row>
        <row r="335">
          <cell r="AK335" t="str">
            <v>403HP</v>
          </cell>
        </row>
        <row r="336">
          <cell r="AK336" t="str">
            <v>403MP</v>
          </cell>
        </row>
        <row r="337">
          <cell r="AK337" t="str">
            <v>403NP</v>
          </cell>
        </row>
        <row r="338">
          <cell r="AK338" t="str">
            <v>403OP</v>
          </cell>
        </row>
        <row r="339">
          <cell r="AK339" t="str">
            <v>403SP</v>
          </cell>
        </row>
        <row r="340">
          <cell r="AK340" t="str">
            <v>403TP</v>
          </cell>
        </row>
        <row r="341">
          <cell r="AK341" t="str">
            <v>404CLG</v>
          </cell>
        </row>
        <row r="342">
          <cell r="AK342" t="str">
            <v>404CLS</v>
          </cell>
        </row>
        <row r="343">
          <cell r="AK343" t="str">
            <v>404IP</v>
          </cell>
        </row>
        <row r="344">
          <cell r="AK344" t="str">
            <v>404M</v>
          </cell>
        </row>
        <row r="345">
          <cell r="AK345" t="str">
            <v>CWC</v>
          </cell>
        </row>
        <row r="346">
          <cell r="AK346" t="str">
            <v>D00</v>
          </cell>
        </row>
        <row r="347">
          <cell r="AK347" t="str">
            <v>DS0</v>
          </cell>
        </row>
        <row r="348">
          <cell r="AK348" t="str">
            <v>FITOTH</v>
          </cell>
        </row>
        <row r="349">
          <cell r="AK349" t="str">
            <v>FITPMI</v>
          </cell>
        </row>
        <row r="350">
          <cell r="AK350" t="str">
            <v>G00</v>
          </cell>
        </row>
        <row r="351">
          <cell r="AK351" t="str">
            <v>H00</v>
          </cell>
        </row>
        <row r="352">
          <cell r="AK352" t="str">
            <v>I00</v>
          </cell>
        </row>
        <row r="353">
          <cell r="AK353" t="str">
            <v>N00</v>
          </cell>
        </row>
        <row r="354">
          <cell r="AK354" t="str">
            <v>O00</v>
          </cell>
        </row>
        <row r="355">
          <cell r="AK355" t="str">
            <v>OWC131</v>
          </cell>
        </row>
        <row r="356">
          <cell r="AK356" t="str">
            <v>OWC135</v>
          </cell>
        </row>
        <row r="357">
          <cell r="AK357" t="str">
            <v>OWC143</v>
          </cell>
        </row>
        <row r="358">
          <cell r="AK358" t="str">
            <v>OWC232</v>
          </cell>
        </row>
        <row r="359">
          <cell r="AK359" t="str">
            <v>OWC25330</v>
          </cell>
        </row>
        <row r="360">
          <cell r="AK360" t="str">
            <v>DFA</v>
          </cell>
        </row>
        <row r="361">
          <cell r="AK361" t="str">
            <v>S00</v>
          </cell>
        </row>
        <row r="362">
          <cell r="AK362" t="str">
            <v>SCHMAF</v>
          </cell>
        </row>
        <row r="363">
          <cell r="AK363" t="str">
            <v>SCHMAP</v>
          </cell>
        </row>
        <row r="364">
          <cell r="AK364" t="str">
            <v>SCHMAT</v>
          </cell>
        </row>
        <row r="365">
          <cell r="AK365" t="str">
            <v>SCHMDF</v>
          </cell>
        </row>
        <row r="366">
          <cell r="AK366" t="str">
            <v>SCHMDP</v>
          </cell>
        </row>
        <row r="367">
          <cell r="AK367" t="str">
            <v>SCHMDT</v>
          </cell>
        </row>
        <row r="368">
          <cell r="AK368" t="str">
            <v>T00</v>
          </cell>
        </row>
        <row r="369">
          <cell r="AK369" t="str">
            <v>TS0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ver Sheet"/>
      <sheetName val="Lead Sheet"/>
      <sheetName val="Summary"/>
      <sheetName val="Apr 06 - Mar 07 Cap Add Detail"/>
      <sheetName val="Currant Creek"/>
      <sheetName val="Backup"/>
      <sheetName val="Apr 06 - Mar 07 Adds"/>
      <sheetName val="Apr 05 - Mar 06 Adds"/>
      <sheetName val="Issue Card"/>
      <sheetName val="Apr 05 - Mar 06 Cap Add Detail"/>
      <sheetName val="DIT - Type 2"/>
      <sheetName val="DIT - Type 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Exhibit"/>
      <sheetName val="Function"/>
      <sheetName val="Function1149"/>
      <sheetName val="Report"/>
      <sheetName val="Results"/>
      <sheetName val="NRO"/>
      <sheetName val="ADJ"/>
      <sheetName val="UTCR"/>
      <sheetName val="URO"/>
      <sheetName val="ECD"/>
      <sheetName val="Unadj Data for RAM"/>
      <sheetName val="Variables"/>
      <sheetName val="Inputs"/>
      <sheetName val="Factors"/>
      <sheetName val="Check"/>
      <sheetName val="CWC"/>
      <sheetName val="WelcomeDialog"/>
      <sheetName val="Macro"/>
    </sheetNames>
    <sheetDataSet>
      <sheetData sheetId="0"/>
      <sheetData sheetId="1"/>
      <sheetData sheetId="2"/>
      <sheetData sheetId="3"/>
      <sheetData sheetId="4"/>
      <sheetData sheetId="5"/>
      <sheetData sheetId="6"/>
      <sheetData sheetId="7">
        <row r="22">
          <cell r="AC22" t="str">
            <v>FACTOR</v>
          </cell>
          <cell r="AF22" t="str">
            <v>TOTAL</v>
          </cell>
          <cell r="AG22" t="str">
            <v>CALIFORNIA</v>
          </cell>
          <cell r="AH22" t="str">
            <v>OREGON</v>
          </cell>
          <cell r="AI22" t="str">
            <v>WASHINGTON</v>
          </cell>
          <cell r="AJ22" t="str">
            <v>MONTANA</v>
          </cell>
          <cell r="AK22" t="str">
            <v>WYOMING-PPL</v>
          </cell>
          <cell r="AL22" t="str">
            <v>UTAH</v>
          </cell>
          <cell r="AM22" t="str">
            <v>IDAHO-UPL</v>
          </cell>
          <cell r="AN22" t="str">
            <v>WY-UP&amp;L</v>
          </cell>
          <cell r="AO22" t="str">
            <v>FERC</v>
          </cell>
          <cell r="AP22" t="str">
            <v>OTHER</v>
          </cell>
          <cell r="AQ22" t="str">
            <v>NON-UTILITY</v>
          </cell>
        </row>
        <row r="23">
          <cell r="AC23" t="str">
            <v>S</v>
          </cell>
          <cell r="AG23">
            <v>1</v>
          </cell>
          <cell r="AH23">
            <v>1</v>
          </cell>
          <cell r="AI23">
            <v>1</v>
          </cell>
          <cell r="AJ23">
            <v>1</v>
          </cell>
          <cell r="AK23">
            <v>1</v>
          </cell>
          <cell r="AL23">
            <v>1</v>
          </cell>
          <cell r="AM23">
            <v>1</v>
          </cell>
          <cell r="AN23">
            <v>1</v>
          </cell>
          <cell r="AO23">
            <v>1</v>
          </cell>
          <cell r="AP23">
            <v>1</v>
          </cell>
        </row>
        <row r="24">
          <cell r="AC24" t="str">
            <v>SG</v>
          </cell>
          <cell r="AF24">
            <v>1</v>
          </cell>
          <cell r="AG24">
            <v>1.77376914240263E-2</v>
          </cell>
          <cell r="AH24">
            <v>0.26854972523867682</v>
          </cell>
          <cell r="AI24">
            <v>8.4660950062950643E-2</v>
          </cell>
          <cell r="AJ24">
            <v>0</v>
          </cell>
          <cell r="AK24">
            <v>0.12195517768545096</v>
          </cell>
          <cell r="AL24">
            <v>0.42643948459130382</v>
          </cell>
          <cell r="AM24">
            <v>5.7447032935563747E-2</v>
          </cell>
          <cell r="AN24">
            <v>1.9672178566932715E-2</v>
          </cell>
          <cell r="AO24">
            <v>3.5377594950950554E-3</v>
          </cell>
        </row>
        <row r="25">
          <cell r="AC25" t="str">
            <v>SG-P</v>
          </cell>
          <cell r="AF25">
            <v>1</v>
          </cell>
          <cell r="AG25">
            <v>1.77376914240263E-2</v>
          </cell>
          <cell r="AH25">
            <v>0.26854972523867682</v>
          </cell>
          <cell r="AI25">
            <v>8.4660950062950643E-2</v>
          </cell>
          <cell r="AJ25">
            <v>0</v>
          </cell>
          <cell r="AK25">
            <v>0.12195517768545096</v>
          </cell>
          <cell r="AL25">
            <v>0.42643948459130382</v>
          </cell>
          <cell r="AM25">
            <v>5.7447032935563747E-2</v>
          </cell>
          <cell r="AN25">
            <v>1.9672178566932715E-2</v>
          </cell>
          <cell r="AO25">
            <v>3.5377594950950554E-3</v>
          </cell>
        </row>
        <row r="26">
          <cell r="AC26" t="str">
            <v>SG-U</v>
          </cell>
          <cell r="AF26">
            <v>1</v>
          </cell>
          <cell r="AG26">
            <v>1.77376914240263E-2</v>
          </cell>
          <cell r="AH26">
            <v>0.26854972523867682</v>
          </cell>
          <cell r="AI26">
            <v>8.4660950062950643E-2</v>
          </cell>
          <cell r="AJ26">
            <v>0</v>
          </cell>
          <cell r="AK26">
            <v>0.12195517768545096</v>
          </cell>
          <cell r="AL26">
            <v>0.42643948459130382</v>
          </cell>
          <cell r="AM26">
            <v>5.7447032935563747E-2</v>
          </cell>
          <cell r="AN26">
            <v>1.9672178566932715E-2</v>
          </cell>
          <cell r="AO26">
            <v>3.5377594950950554E-3</v>
          </cell>
        </row>
        <row r="27">
          <cell r="AC27" t="str">
            <v>DGP</v>
          </cell>
          <cell r="AF27">
            <v>1</v>
          </cell>
          <cell r="AG27">
            <v>3.5986130806217598E-2</v>
          </cell>
          <cell r="AH27">
            <v>0.54483220557792078</v>
          </cell>
          <cell r="AI27">
            <v>0.17175966986421065</v>
          </cell>
          <cell r="AJ27">
            <v>0</v>
          </cell>
          <cell r="AK27">
            <v>0.24742199375165094</v>
          </cell>
          <cell r="AL27">
            <v>0</v>
          </cell>
          <cell r="AM27">
            <v>0</v>
          </cell>
          <cell r="AN27">
            <v>0</v>
          </cell>
          <cell r="AO27">
            <v>0</v>
          </cell>
        </row>
        <row r="28">
          <cell r="AC28" t="str">
            <v>DGU</v>
          </cell>
          <cell r="AF28">
            <v>0.99999999999999989</v>
          </cell>
          <cell r="AG28">
            <v>0</v>
          </cell>
          <cell r="AH28">
            <v>0</v>
          </cell>
          <cell r="AI28">
            <v>0</v>
          </cell>
          <cell r="AJ28">
            <v>0</v>
          </cell>
          <cell r="AK28">
            <v>0</v>
          </cell>
          <cell r="AL28">
            <v>0.84094353232281238</v>
          </cell>
          <cell r="AM28">
            <v>0.11328620482832999</v>
          </cell>
          <cell r="AN28">
            <v>3.879376073352208E-2</v>
          </cell>
          <cell r="AO28">
            <v>6.976502115335485E-3</v>
          </cell>
        </row>
        <row r="29">
          <cell r="AC29" t="str">
            <v>SC</v>
          </cell>
          <cell r="AF29">
            <v>1</v>
          </cell>
          <cell r="AG29">
            <v>1.7971461414725283E-2</v>
          </cell>
          <cell r="AH29">
            <v>0.27085218094880281</v>
          </cell>
          <cell r="AI29">
            <v>8.56210623830123E-2</v>
          </cell>
          <cell r="AJ29">
            <v>0</v>
          </cell>
          <cell r="AK29">
            <v>0.11777476018573839</v>
          </cell>
          <cell r="AL29">
            <v>0.42998227818956319</v>
          </cell>
          <cell r="AM29">
            <v>5.5223614915049006E-2</v>
          </cell>
          <cell r="AN29">
            <v>1.9007884211547681E-2</v>
          </cell>
          <cell r="AO29">
            <v>3.5667577515613664E-3</v>
          </cell>
        </row>
        <row r="30">
          <cell r="AC30" t="str">
            <v>SE</v>
          </cell>
          <cell r="AF30">
            <v>1</v>
          </cell>
          <cell r="AG30">
            <v>1.7036381451929358E-2</v>
          </cell>
          <cell r="AH30">
            <v>0.26164235810829872</v>
          </cell>
          <cell r="AI30">
            <v>8.1780613102765673E-2</v>
          </cell>
          <cell r="AJ30">
            <v>0</v>
          </cell>
          <cell r="AK30">
            <v>0.13449643018458868</v>
          </cell>
          <cell r="AL30">
            <v>0.41581110379652569</v>
          </cell>
          <cell r="AM30">
            <v>6.4117286997107975E-2</v>
          </cell>
          <cell r="AN30">
            <v>2.1665061633087811E-2</v>
          </cell>
          <cell r="AO30">
            <v>3.4507647256961219E-3</v>
          </cell>
        </row>
        <row r="31">
          <cell r="AC31" t="str">
            <v>SE-P</v>
          </cell>
          <cell r="AF31">
            <v>1</v>
          </cell>
          <cell r="AG31">
            <v>1.7036381451929358E-2</v>
          </cell>
          <cell r="AH31">
            <v>0.26164235810829872</v>
          </cell>
          <cell r="AI31">
            <v>8.1780613102765673E-2</v>
          </cell>
          <cell r="AJ31">
            <v>0</v>
          </cell>
          <cell r="AK31">
            <v>0.13449643018458868</v>
          </cell>
          <cell r="AL31">
            <v>0.41581110379652569</v>
          </cell>
          <cell r="AM31">
            <v>6.4117286997107975E-2</v>
          </cell>
          <cell r="AN31">
            <v>2.1665061633087811E-2</v>
          </cell>
          <cell r="AO31">
            <v>3.4507647256961219E-3</v>
          </cell>
        </row>
        <row r="32">
          <cell r="AC32" t="str">
            <v>SE-U</v>
          </cell>
          <cell r="AF32">
            <v>1</v>
          </cell>
          <cell r="AG32">
            <v>1.7036381451929358E-2</v>
          </cell>
          <cell r="AH32">
            <v>0.26164235810829872</v>
          </cell>
          <cell r="AI32">
            <v>8.1780613102765673E-2</v>
          </cell>
          <cell r="AJ32">
            <v>0</v>
          </cell>
          <cell r="AK32">
            <v>0.13449643018458868</v>
          </cell>
          <cell r="AL32">
            <v>0.41581110379652569</v>
          </cell>
          <cell r="AM32">
            <v>6.4117286997107975E-2</v>
          </cell>
          <cell r="AN32">
            <v>2.1665061633087811E-2</v>
          </cell>
          <cell r="AO32">
            <v>3.4507647256961219E-3</v>
          </cell>
        </row>
        <row r="33">
          <cell r="AC33" t="str">
            <v>DEP</v>
          </cell>
          <cell r="AF33">
            <v>1</v>
          </cell>
          <cell r="AG33">
            <v>3.4420006882060351E-2</v>
          </cell>
          <cell r="AH33">
            <v>0.5286176405557208</v>
          </cell>
          <cell r="AI33">
            <v>0.16522811923171193</v>
          </cell>
          <cell r="AJ33">
            <v>0</v>
          </cell>
          <cell r="AK33">
            <v>0.27173423333050689</v>
          </cell>
          <cell r="AL33">
            <v>0</v>
          </cell>
          <cell r="AM33">
            <v>0</v>
          </cell>
          <cell r="AN33">
            <v>0</v>
          </cell>
          <cell r="AO33">
            <v>0</v>
          </cell>
        </row>
        <row r="34">
          <cell r="AC34" t="str">
            <v>DEU</v>
          </cell>
          <cell r="AF34">
            <v>0.99999999999999989</v>
          </cell>
          <cell r="AG34">
            <v>0</v>
          </cell>
          <cell r="AH34">
            <v>0</v>
          </cell>
          <cell r="AI34">
            <v>0</v>
          </cell>
          <cell r="AJ34">
            <v>0</v>
          </cell>
          <cell r="AK34">
            <v>0</v>
          </cell>
          <cell r="AL34">
            <v>0.82331623583571845</v>
          </cell>
          <cell r="AM34">
            <v>0.12695380883404506</v>
          </cell>
          <cell r="AN34">
            <v>4.2897356107236641E-2</v>
          </cell>
          <cell r="AO34">
            <v>6.8325992229997419E-3</v>
          </cell>
        </row>
        <row r="35">
          <cell r="AC35" t="str">
            <v>SO</v>
          </cell>
          <cell r="AF35">
            <v>1.0000000000000002</v>
          </cell>
          <cell r="AG35">
            <v>2.5406462253114933E-2</v>
          </cell>
          <cell r="AH35">
            <v>0.2866120831356137</v>
          </cell>
          <cell r="AI35">
            <v>8.1347808453091905E-2</v>
          </cell>
          <cell r="AJ35">
            <v>0</v>
          </cell>
          <cell r="AK35">
            <v>0.10852884403482237</v>
          </cell>
          <cell r="AL35">
            <v>0.42235226942443005</v>
          </cell>
          <cell r="AM35">
            <v>5.4972321694304813E-2</v>
          </cell>
          <cell r="AN35">
            <v>1.8528833912229186E-2</v>
          </cell>
          <cell r="AO35">
            <v>2.2513770923932169E-3</v>
          </cell>
        </row>
        <row r="36">
          <cell r="AC36" t="str">
            <v>SO-P</v>
          </cell>
          <cell r="AF36">
            <v>1.0000000000000002</v>
          </cell>
          <cell r="AG36">
            <v>2.5406462253114933E-2</v>
          </cell>
          <cell r="AH36">
            <v>0.2866120831356137</v>
          </cell>
          <cell r="AI36">
            <v>8.1347808453091905E-2</v>
          </cell>
          <cell r="AJ36">
            <v>0</v>
          </cell>
          <cell r="AK36">
            <v>0.10852884403482237</v>
          </cell>
          <cell r="AL36">
            <v>0.42235226942443005</v>
          </cell>
          <cell r="AM36">
            <v>5.4972321694304813E-2</v>
          </cell>
          <cell r="AN36">
            <v>1.8528833912229186E-2</v>
          </cell>
          <cell r="AO36">
            <v>2.2513770923932169E-3</v>
          </cell>
        </row>
        <row r="37">
          <cell r="AC37" t="str">
            <v>SO-U</v>
          </cell>
          <cell r="AF37">
            <v>1.0000000000000002</v>
          </cell>
          <cell r="AG37">
            <v>2.5406462253114933E-2</v>
          </cell>
          <cell r="AH37">
            <v>0.2866120831356137</v>
          </cell>
          <cell r="AI37">
            <v>8.1347808453091905E-2</v>
          </cell>
          <cell r="AJ37">
            <v>0</v>
          </cell>
          <cell r="AK37">
            <v>0.10852884403482237</v>
          </cell>
          <cell r="AL37">
            <v>0.42235226942443005</v>
          </cell>
          <cell r="AM37">
            <v>5.4972321694304813E-2</v>
          </cell>
          <cell r="AN37">
            <v>1.8528833912229186E-2</v>
          </cell>
          <cell r="AO37">
            <v>2.2513770923932169E-3</v>
          </cell>
        </row>
        <row r="38">
          <cell r="AC38" t="str">
            <v>DOP</v>
          </cell>
          <cell r="AF38">
            <v>0</v>
          </cell>
          <cell r="AG38">
            <v>0</v>
          </cell>
          <cell r="AH38">
            <v>0</v>
          </cell>
          <cell r="AI38">
            <v>0</v>
          </cell>
          <cell r="AJ38">
            <v>0</v>
          </cell>
          <cell r="AK38">
            <v>0</v>
          </cell>
          <cell r="AL38">
            <v>0</v>
          </cell>
          <cell r="AM38">
            <v>0</v>
          </cell>
          <cell r="AN38">
            <v>0</v>
          </cell>
          <cell r="AO38">
            <v>0</v>
          </cell>
        </row>
        <row r="39">
          <cell r="AC39" t="str">
            <v>DOU</v>
          </cell>
          <cell r="AF39">
            <v>0</v>
          </cell>
          <cell r="AG39">
            <v>0</v>
          </cell>
          <cell r="AH39">
            <v>0</v>
          </cell>
          <cell r="AI39">
            <v>0</v>
          </cell>
          <cell r="AJ39">
            <v>0</v>
          </cell>
          <cell r="AK39">
            <v>0</v>
          </cell>
          <cell r="AL39">
            <v>0</v>
          </cell>
          <cell r="AM39">
            <v>0</v>
          </cell>
          <cell r="AN39">
            <v>0</v>
          </cell>
          <cell r="AO39">
            <v>0</v>
          </cell>
        </row>
        <row r="40">
          <cell r="AC40" t="str">
            <v>GPS</v>
          </cell>
          <cell r="AF40">
            <v>1.0000000000000004</v>
          </cell>
          <cell r="AG40">
            <v>2.540646225311494E-2</v>
          </cell>
          <cell r="AH40">
            <v>0.28661208313561376</v>
          </cell>
          <cell r="AI40">
            <v>8.1347808453091919E-2</v>
          </cell>
          <cell r="AJ40">
            <v>0</v>
          </cell>
          <cell r="AK40">
            <v>0.10852884403482238</v>
          </cell>
          <cell r="AL40">
            <v>0.4223522694244301</v>
          </cell>
          <cell r="AM40">
            <v>5.4972321694304806E-2</v>
          </cell>
          <cell r="AN40">
            <v>1.852883391222919E-2</v>
          </cell>
          <cell r="AO40">
            <v>2.2513770923932165E-3</v>
          </cell>
        </row>
        <row r="41">
          <cell r="AC41" t="str">
            <v>SGPP</v>
          </cell>
          <cell r="AF41">
            <v>0</v>
          </cell>
          <cell r="AG41">
            <v>0</v>
          </cell>
          <cell r="AH41">
            <v>0</v>
          </cell>
          <cell r="AI41">
            <v>0</v>
          </cell>
          <cell r="AJ41">
            <v>0</v>
          </cell>
          <cell r="AK41">
            <v>0</v>
          </cell>
          <cell r="AL41">
            <v>0</v>
          </cell>
          <cell r="AM41">
            <v>0</v>
          </cell>
          <cell r="AN41">
            <v>0</v>
          </cell>
          <cell r="AO41">
            <v>0</v>
          </cell>
        </row>
        <row r="42">
          <cell r="AC42" t="str">
            <v>SGPU</v>
          </cell>
          <cell r="AF42">
            <v>0</v>
          </cell>
          <cell r="AG42">
            <v>0</v>
          </cell>
          <cell r="AH42">
            <v>0</v>
          </cell>
          <cell r="AI42">
            <v>0</v>
          </cell>
          <cell r="AJ42">
            <v>0</v>
          </cell>
          <cell r="AK42">
            <v>0</v>
          </cell>
          <cell r="AL42">
            <v>0</v>
          </cell>
          <cell r="AM42">
            <v>0</v>
          </cell>
          <cell r="AN42">
            <v>0</v>
          </cell>
          <cell r="AO42">
            <v>0</v>
          </cell>
        </row>
        <row r="43">
          <cell r="AC43" t="str">
            <v>SNP</v>
          </cell>
          <cell r="AF43">
            <v>1.0000000000000004</v>
          </cell>
          <cell r="AG43">
            <v>2.4760245107508041E-2</v>
          </cell>
          <cell r="AH43">
            <v>0.28172735309314167</v>
          </cell>
          <cell r="AI43">
            <v>7.9460073174299137E-2</v>
          </cell>
          <cell r="AJ43">
            <v>0</v>
          </cell>
          <cell r="AK43">
            <v>0.10550208814405276</v>
          </cell>
          <cell r="AL43">
            <v>0.43473658999210457</v>
          </cell>
          <cell r="AM43">
            <v>5.3352406097391163E-2</v>
          </cell>
          <cell r="AN43">
            <v>1.8265260477379086E-2</v>
          </cell>
          <cell r="AO43">
            <v>2.1959839141240762E-3</v>
          </cell>
        </row>
        <row r="44">
          <cell r="AC44" t="str">
            <v>SSCCT</v>
          </cell>
          <cell r="AF44">
            <v>1.0000000000000002</v>
          </cell>
          <cell r="AG44">
            <v>1.7248281780818109E-2</v>
          </cell>
          <cell r="AH44">
            <v>0.24802280700807078</v>
          </cell>
          <cell r="AI44">
            <v>8.2656355609177667E-2</v>
          </cell>
          <cell r="AJ44">
            <v>0</v>
          </cell>
          <cell r="AK44">
            <v>0.11400453810766982</v>
          </cell>
          <cell r="AL44">
            <v>0.45740637990625532</v>
          </cell>
          <cell r="AM44">
            <v>5.9230013424269763E-2</v>
          </cell>
          <cell r="AN44">
            <v>1.751750343341504E-2</v>
          </cell>
          <cell r="AO44">
            <v>3.9141207303235014E-3</v>
          </cell>
        </row>
        <row r="45">
          <cell r="AC45" t="str">
            <v>SSECT</v>
          </cell>
          <cell r="AF45">
            <v>1</v>
          </cell>
          <cell r="AG45">
            <v>1.7578696877635986E-2</v>
          </cell>
          <cell r="AH45">
            <v>0.24914456745503938</v>
          </cell>
          <cell r="AI45">
            <v>7.8644960559042465E-2</v>
          </cell>
          <cell r="AJ45">
            <v>0</v>
          </cell>
          <cell r="AK45">
            <v>0.13255298089557729</v>
          </cell>
          <cell r="AL45">
            <v>0.42610377871031058</v>
          </cell>
          <cell r="AM45">
            <v>7.1937034913409054E-2</v>
          </cell>
          <cell r="AN45">
            <v>2.0365757474613118E-2</v>
          </cell>
          <cell r="AO45">
            <v>3.6722231143721676E-3</v>
          </cell>
        </row>
        <row r="46">
          <cell r="AC46" t="str">
            <v>SSCCH</v>
          </cell>
          <cell r="AF46">
            <v>1</v>
          </cell>
          <cell r="AG46">
            <v>1.8300105143908282E-2</v>
          </cell>
          <cell r="AH46">
            <v>0.28411282985113206</v>
          </cell>
          <cell r="AI46">
            <v>8.7817167415049122E-2</v>
          </cell>
          <cell r="AJ46">
            <v>0</v>
          </cell>
          <cell r="AK46">
            <v>0.11928524350527576</v>
          </cell>
          <cell r="AL46">
            <v>0.41486819460180863</v>
          </cell>
          <cell r="AM46">
            <v>5.2772186403529521E-2</v>
          </cell>
          <cell r="AN46">
            <v>1.9461598165095587E-2</v>
          </cell>
          <cell r="AO46">
            <v>3.3826749142010044E-3</v>
          </cell>
        </row>
        <row r="47">
          <cell r="AC47" t="str">
            <v>SSECH</v>
          </cell>
          <cell r="AF47">
            <v>0.99999999999999978</v>
          </cell>
          <cell r="AG47">
            <v>1.6702230470606542E-2</v>
          </cell>
          <cell r="AH47">
            <v>0.26876471110096628</v>
          </cell>
          <cell r="AI47">
            <v>8.4315474044338146E-2</v>
          </cell>
          <cell r="AJ47">
            <v>0</v>
          </cell>
          <cell r="AK47">
            <v>0.13515779196543534</v>
          </cell>
          <cell r="AL47">
            <v>0.40970999791437213</v>
          </cell>
          <cell r="AM47">
            <v>6.0047284372173416E-2</v>
          </cell>
          <cell r="AN47">
            <v>2.1968861593284861E-2</v>
          </cell>
          <cell r="AO47">
            <v>3.3336485388231387E-3</v>
          </cell>
        </row>
        <row r="48">
          <cell r="AC48" t="str">
            <v>SSGCH</v>
          </cell>
          <cell r="AF48">
            <v>0.99999999999999989</v>
          </cell>
          <cell r="AG48">
            <v>1.7900636475582845E-2</v>
          </cell>
          <cell r="AH48">
            <v>0.2802758001635906</v>
          </cell>
          <cell r="AI48">
            <v>8.6941744072371374E-2</v>
          </cell>
          <cell r="AJ48">
            <v>0</v>
          </cell>
          <cell r="AK48">
            <v>0.12325338062031566</v>
          </cell>
          <cell r="AL48">
            <v>0.41357864542994949</v>
          </cell>
          <cell r="AM48">
            <v>5.4590960895690495E-2</v>
          </cell>
          <cell r="AN48">
            <v>2.0088414022142904E-2</v>
          </cell>
          <cell r="AO48">
            <v>3.3704183203565378E-3</v>
          </cell>
        </row>
        <row r="49">
          <cell r="AC49" t="str">
            <v>SSCP</v>
          </cell>
          <cell r="AF49">
            <v>1</v>
          </cell>
          <cell r="AG49">
            <v>1.6760014609546472E-2</v>
          </cell>
          <cell r="AH49">
            <v>0.23430549370634943</v>
          </cell>
          <cell r="AI49">
            <v>8.1758603033879093E-2</v>
          </cell>
          <cell r="AJ49">
            <v>0</v>
          </cell>
          <cell r="AK49">
            <v>0.11038210865046211</v>
          </cell>
          <cell r="AL49">
            <v>0.47700061411463285</v>
          </cell>
          <cell r="AM49">
            <v>5.9430685547309965E-2</v>
          </cell>
          <cell r="AN49">
            <v>1.6274614945502055E-2</v>
          </cell>
          <cell r="AO49">
            <v>4.087865392317932E-3</v>
          </cell>
        </row>
        <row r="50">
          <cell r="AC50" t="str">
            <v>SSEP</v>
          </cell>
          <cell r="AF50">
            <v>1</v>
          </cell>
          <cell r="AG50">
            <v>1.8069044013282302E-2</v>
          </cell>
          <cell r="AH50">
            <v>0.24140914714171635</v>
          </cell>
          <cell r="AI50">
            <v>7.7126228353429402E-2</v>
          </cell>
          <cell r="AJ50">
            <v>0</v>
          </cell>
          <cell r="AK50">
            <v>0.13023268249261419</v>
          </cell>
          <cell r="AL50">
            <v>0.43478744795398416</v>
          </cell>
          <cell r="AM50">
            <v>7.5367442146309596E-2</v>
          </cell>
          <cell r="AN50">
            <v>1.9233485911873304E-2</v>
          </cell>
          <cell r="AO50">
            <v>3.7745219867906486E-3</v>
          </cell>
        </row>
        <row r="51">
          <cell r="AC51" t="str">
            <v>SSGC</v>
          </cell>
          <cell r="AF51">
            <v>0.99999999999999989</v>
          </cell>
          <cell r="AG51">
            <v>1.7087271960480429E-2</v>
          </cell>
          <cell r="AH51">
            <v>0.23608140706519115</v>
          </cell>
          <cell r="AI51">
            <v>8.060050936376667E-2</v>
          </cell>
          <cell r="AJ51">
            <v>0</v>
          </cell>
          <cell r="AK51">
            <v>0.11534475211100012</v>
          </cell>
          <cell r="AL51">
            <v>0.46644732257447069</v>
          </cell>
          <cell r="AM51">
            <v>6.3414874697059878E-2</v>
          </cell>
          <cell r="AN51">
            <v>1.7014332687094867E-2</v>
          </cell>
          <cell r="AO51">
            <v>4.0095295409361114E-3</v>
          </cell>
        </row>
        <row r="52">
          <cell r="AC52" t="str">
            <v>SSGCT</v>
          </cell>
          <cell r="AF52">
            <v>1</v>
          </cell>
          <cell r="AG52">
            <v>1.7330885555022577E-2</v>
          </cell>
          <cell r="AH52">
            <v>0.24830324711981294</v>
          </cell>
          <cell r="AI52">
            <v>8.1653506846643867E-2</v>
          </cell>
          <cell r="AJ52">
            <v>0</v>
          </cell>
          <cell r="AK52">
            <v>0.1186416488046467</v>
          </cell>
          <cell r="AL52">
            <v>0.44958072960726914</v>
          </cell>
          <cell r="AM52">
            <v>6.2406768796554588E-2</v>
          </cell>
          <cell r="AN52">
            <v>1.822956694371456E-2</v>
          </cell>
          <cell r="AO52">
            <v>3.8536463263356682E-3</v>
          </cell>
        </row>
        <row r="53">
          <cell r="AC53" t="str">
            <v>MC</v>
          </cell>
          <cell r="AF53">
            <v>1.0000000000000002</v>
          </cell>
          <cell r="AG53">
            <v>5.1923078973405631E-3</v>
          </cell>
          <cell r="AH53">
            <v>0.69900878905273056</v>
          </cell>
          <cell r="AI53">
            <v>0.11165826799179777</v>
          </cell>
          <cell r="AJ53">
            <v>0</v>
          </cell>
          <cell r="AK53">
            <v>3.5699619363093044E-2</v>
          </cell>
          <cell r="AL53">
            <v>0.12483051208017135</v>
          </cell>
          <cell r="AM53">
            <v>1.6816319308953429E-2</v>
          </cell>
          <cell r="AN53">
            <v>5.7585852459143029E-3</v>
          </cell>
          <cell r="AO53">
            <v>1.0355990599989809E-3</v>
          </cell>
        </row>
        <row r="54">
          <cell r="AC54" t="str">
            <v>SNPD</v>
          </cell>
          <cell r="AF54">
            <v>1</v>
          </cell>
          <cell r="AG54">
            <v>3.7767458422051661E-2</v>
          </cell>
          <cell r="AH54">
            <v>0.30111007847212473</v>
          </cell>
          <cell r="AI54">
            <v>6.8982563140269931E-2</v>
          </cell>
          <cell r="AJ54">
            <v>0</v>
          </cell>
          <cell r="AK54">
            <v>7.5788480211939319E-2</v>
          </cell>
          <cell r="AL54">
            <v>0.45700862611788701</v>
          </cell>
          <cell r="AM54">
            <v>4.4303608746911145E-2</v>
          </cell>
          <cell r="AN54">
            <v>1.5039184888816261E-2</v>
          </cell>
          <cell r="AO54">
            <v>0</v>
          </cell>
        </row>
        <row r="55">
          <cell r="AC55" t="str">
            <v>DGUH</v>
          </cell>
          <cell r="AF55">
            <v>0.99999999999999989</v>
          </cell>
          <cell r="AG55">
            <v>0</v>
          </cell>
          <cell r="AH55">
            <v>0</v>
          </cell>
          <cell r="AI55">
            <v>0</v>
          </cell>
          <cell r="AJ55">
            <v>0</v>
          </cell>
          <cell r="AK55">
            <v>0</v>
          </cell>
          <cell r="AL55">
            <v>0.84094353232281238</v>
          </cell>
          <cell r="AM55">
            <v>0.11328620482832999</v>
          </cell>
          <cell r="AN55">
            <v>3.879376073352208E-2</v>
          </cell>
          <cell r="AO55">
            <v>6.976502115335485E-3</v>
          </cell>
        </row>
        <row r="56">
          <cell r="AC56" t="str">
            <v>DEUH</v>
          </cell>
          <cell r="AF56">
            <v>0.99999999999999989</v>
          </cell>
          <cell r="AG56">
            <v>0</v>
          </cell>
          <cell r="AH56">
            <v>0</v>
          </cell>
          <cell r="AI56">
            <v>0</v>
          </cell>
          <cell r="AJ56">
            <v>0</v>
          </cell>
          <cell r="AK56">
            <v>0</v>
          </cell>
          <cell r="AL56">
            <v>0.82331623583571845</v>
          </cell>
          <cell r="AM56">
            <v>0.12695380883404506</v>
          </cell>
          <cell r="AN56">
            <v>4.2897356107236641E-2</v>
          </cell>
          <cell r="AO56">
            <v>6.8325992229997419E-3</v>
          </cell>
        </row>
        <row r="57">
          <cell r="AC57" t="str">
            <v>DNPGMP</v>
          </cell>
          <cell r="AF57">
            <v>0</v>
          </cell>
          <cell r="AG57">
            <v>0</v>
          </cell>
          <cell r="AH57">
            <v>0</v>
          </cell>
          <cell r="AI57">
            <v>0</v>
          </cell>
          <cell r="AJ57">
            <v>0</v>
          </cell>
          <cell r="AK57">
            <v>0</v>
          </cell>
          <cell r="AL57">
            <v>0</v>
          </cell>
          <cell r="AM57">
            <v>0</v>
          </cell>
          <cell r="AN57">
            <v>0</v>
          </cell>
          <cell r="AO57">
            <v>0</v>
          </cell>
        </row>
        <row r="58">
          <cell r="AC58" t="str">
            <v>DNPGMU</v>
          </cell>
          <cell r="AF58">
            <v>1</v>
          </cell>
          <cell r="AG58">
            <v>1.7036381451929358E-2</v>
          </cell>
          <cell r="AH58">
            <v>0.26164235810829867</v>
          </cell>
          <cell r="AI58">
            <v>8.1780613102765673E-2</v>
          </cell>
          <cell r="AJ58">
            <v>0</v>
          </cell>
          <cell r="AK58">
            <v>0.13449643018458865</v>
          </cell>
          <cell r="AL58">
            <v>0.41581110379652569</v>
          </cell>
          <cell r="AM58">
            <v>6.4117286997107975E-2</v>
          </cell>
          <cell r="AN58">
            <v>2.1665061633087811E-2</v>
          </cell>
          <cell r="AO58">
            <v>3.4507647256961224E-3</v>
          </cell>
        </row>
        <row r="59">
          <cell r="AC59" t="str">
            <v>DNPIP</v>
          </cell>
          <cell r="AF59">
            <v>0</v>
          </cell>
          <cell r="AG59">
            <v>0</v>
          </cell>
          <cell r="AH59">
            <v>0</v>
          </cell>
          <cell r="AI59">
            <v>0</v>
          </cell>
          <cell r="AJ59">
            <v>0</v>
          </cell>
          <cell r="AK59">
            <v>0</v>
          </cell>
          <cell r="AL59">
            <v>0</v>
          </cell>
          <cell r="AM59">
            <v>0</v>
          </cell>
          <cell r="AN59">
            <v>0</v>
          </cell>
          <cell r="AO59">
            <v>0</v>
          </cell>
        </row>
        <row r="60">
          <cell r="AC60" t="str">
            <v>DNPIU</v>
          </cell>
          <cell r="AF60">
            <v>0</v>
          </cell>
          <cell r="AG60">
            <v>0</v>
          </cell>
          <cell r="AH60">
            <v>0</v>
          </cell>
          <cell r="AI60">
            <v>0</v>
          </cell>
          <cell r="AJ60">
            <v>0</v>
          </cell>
          <cell r="AK60">
            <v>0</v>
          </cell>
          <cell r="AL60">
            <v>0</v>
          </cell>
          <cell r="AM60">
            <v>0</v>
          </cell>
          <cell r="AN60">
            <v>0</v>
          </cell>
          <cell r="AO60">
            <v>0</v>
          </cell>
        </row>
        <row r="61">
          <cell r="AC61" t="str">
            <v>DNPPSP</v>
          </cell>
          <cell r="AF61">
            <v>0</v>
          </cell>
          <cell r="AG61">
            <v>0</v>
          </cell>
          <cell r="AH61">
            <v>0</v>
          </cell>
          <cell r="AI61">
            <v>0</v>
          </cell>
          <cell r="AJ61">
            <v>0</v>
          </cell>
          <cell r="AK61">
            <v>0</v>
          </cell>
          <cell r="AL61">
            <v>0</v>
          </cell>
          <cell r="AM61">
            <v>0</v>
          </cell>
          <cell r="AN61">
            <v>0</v>
          </cell>
          <cell r="AO61">
            <v>0</v>
          </cell>
        </row>
        <row r="62">
          <cell r="AC62" t="str">
            <v>DNPPSU</v>
          </cell>
          <cell r="AF62">
            <v>0</v>
          </cell>
          <cell r="AG62">
            <v>0</v>
          </cell>
          <cell r="AH62">
            <v>0</v>
          </cell>
          <cell r="AI62">
            <v>0</v>
          </cell>
          <cell r="AJ62">
            <v>0</v>
          </cell>
          <cell r="AK62">
            <v>0</v>
          </cell>
          <cell r="AL62">
            <v>0</v>
          </cell>
          <cell r="AM62">
            <v>0</v>
          </cell>
          <cell r="AN62">
            <v>0</v>
          </cell>
          <cell r="AO62">
            <v>0</v>
          </cell>
        </row>
        <row r="63">
          <cell r="AC63" t="str">
            <v>DNPPHP</v>
          </cell>
          <cell r="AF63">
            <v>0</v>
          </cell>
          <cell r="AG63">
            <v>0</v>
          </cell>
          <cell r="AH63">
            <v>0</v>
          </cell>
          <cell r="AI63">
            <v>0</v>
          </cell>
          <cell r="AJ63">
            <v>0</v>
          </cell>
          <cell r="AK63">
            <v>0</v>
          </cell>
          <cell r="AL63">
            <v>0</v>
          </cell>
          <cell r="AM63">
            <v>0</v>
          </cell>
          <cell r="AN63">
            <v>0</v>
          </cell>
          <cell r="AO63">
            <v>0</v>
          </cell>
        </row>
        <row r="64">
          <cell r="AC64" t="str">
            <v>DNPPHU</v>
          </cell>
          <cell r="AF64">
            <v>0</v>
          </cell>
          <cell r="AG64">
            <v>0</v>
          </cell>
          <cell r="AH64">
            <v>0</v>
          </cell>
          <cell r="AI64">
            <v>0</v>
          </cell>
          <cell r="AJ64">
            <v>0</v>
          </cell>
          <cell r="AK64">
            <v>0</v>
          </cell>
          <cell r="AL64">
            <v>0</v>
          </cell>
          <cell r="AM64">
            <v>0</v>
          </cell>
          <cell r="AN64">
            <v>0</v>
          </cell>
          <cell r="AO64">
            <v>0</v>
          </cell>
        </row>
        <row r="65">
          <cell r="AC65" t="str">
            <v>SNPPH-P</v>
          </cell>
          <cell r="AF65">
            <v>1.0000000000000004</v>
          </cell>
          <cell r="AG65">
            <v>1.7737691424026297E-2</v>
          </cell>
          <cell r="AH65">
            <v>0.26854972523867704</v>
          </cell>
          <cell r="AI65">
            <v>8.4660950062950699E-2</v>
          </cell>
          <cell r="AJ65">
            <v>0</v>
          </cell>
          <cell r="AK65">
            <v>0.121955177685451</v>
          </cell>
          <cell r="AL65">
            <v>0.42643948459130387</v>
          </cell>
          <cell r="AM65">
            <v>5.744703293556376E-2</v>
          </cell>
          <cell r="AN65">
            <v>1.9672178566932725E-2</v>
          </cell>
          <cell r="AO65">
            <v>3.5377594950950549E-3</v>
          </cell>
        </row>
        <row r="66">
          <cell r="AC66" t="str">
            <v>SNPPH-U</v>
          </cell>
          <cell r="AF66">
            <v>1.0000000000000004</v>
          </cell>
          <cell r="AG66">
            <v>1.7737691424026297E-2</v>
          </cell>
          <cell r="AH66">
            <v>0.26854972523867704</v>
          </cell>
          <cell r="AI66">
            <v>8.4660950062950699E-2</v>
          </cell>
          <cell r="AJ66">
            <v>0</v>
          </cell>
          <cell r="AK66">
            <v>0.121955177685451</v>
          </cell>
          <cell r="AL66">
            <v>0.42643948459130387</v>
          </cell>
          <cell r="AM66">
            <v>5.744703293556376E-2</v>
          </cell>
          <cell r="AN66">
            <v>1.9672178566932725E-2</v>
          </cell>
          <cell r="AO66">
            <v>3.5377594950950549E-3</v>
          </cell>
        </row>
        <row r="67">
          <cell r="AC67" t="str">
            <v>CN</v>
          </cell>
          <cell r="AF67">
            <v>1</v>
          </cell>
          <cell r="AG67">
            <v>2.6957123579801429E-2</v>
          </cell>
          <cell r="AH67">
            <v>0.32817086304456855</v>
          </cell>
          <cell r="AI67">
            <v>7.5227534152266906E-2</v>
          </cell>
          <cell r="AJ67">
            <v>0</v>
          </cell>
          <cell r="AK67">
            <v>6.8891580793484689E-2</v>
          </cell>
          <cell r="AL67">
            <v>0.45192354095003867</v>
          </cell>
          <cell r="AM67">
            <v>4.0092070467627812E-2</v>
          </cell>
          <cell r="AN67">
            <v>8.7372870122119205E-3</v>
          </cell>
          <cell r="AO67">
            <v>0</v>
          </cell>
          <cell r="AP67">
            <v>0</v>
          </cell>
          <cell r="AQ67">
            <v>0</v>
          </cell>
        </row>
        <row r="68">
          <cell r="AC68" t="str">
            <v>CNP</v>
          </cell>
          <cell r="AF68">
            <v>1</v>
          </cell>
          <cell r="AG68">
            <v>0</v>
          </cell>
          <cell r="AH68">
            <v>0.69485036384001908</v>
          </cell>
          <cell r="AI68">
            <v>0.15928251213877917</v>
          </cell>
          <cell r="AJ68">
            <v>0</v>
          </cell>
          <cell r="AK68">
            <v>0.1458671240212018</v>
          </cell>
          <cell r="AL68">
            <v>0</v>
          </cell>
          <cell r="AM68">
            <v>0</v>
          </cell>
          <cell r="AN68">
            <v>0</v>
          </cell>
          <cell r="AO68">
            <v>0</v>
          </cell>
          <cell r="AP68">
            <v>0</v>
          </cell>
          <cell r="AQ68">
            <v>0</v>
          </cell>
        </row>
        <row r="69">
          <cell r="AC69" t="str">
            <v>CNU</v>
          </cell>
          <cell r="AF69">
            <v>1</v>
          </cell>
          <cell r="AG69">
            <v>0</v>
          </cell>
          <cell r="AH69">
            <v>0</v>
          </cell>
          <cell r="AI69">
            <v>0</v>
          </cell>
          <cell r="AJ69">
            <v>0</v>
          </cell>
          <cell r="AK69">
            <v>0</v>
          </cell>
          <cell r="AL69">
            <v>0.90248811812583563</v>
          </cell>
          <cell r="AM69">
            <v>8.006358144573375E-2</v>
          </cell>
          <cell r="AN69">
            <v>1.7448300428430617E-2</v>
          </cell>
          <cell r="AO69">
            <v>0</v>
          </cell>
          <cell r="AP69">
            <v>0</v>
          </cell>
          <cell r="AQ69">
            <v>0</v>
          </cell>
        </row>
        <row r="70">
          <cell r="AC70" t="str">
            <v>WBTAX</v>
          </cell>
          <cell r="AF70">
            <v>1</v>
          </cell>
          <cell r="AG70">
            <v>0</v>
          </cell>
          <cell r="AH70">
            <v>0</v>
          </cell>
          <cell r="AI70">
            <v>1</v>
          </cell>
          <cell r="AJ70">
            <v>0</v>
          </cell>
          <cell r="AK70">
            <v>0</v>
          </cell>
          <cell r="AL70">
            <v>0</v>
          </cell>
          <cell r="AM70">
            <v>0</v>
          </cell>
          <cell r="AN70">
            <v>0</v>
          </cell>
          <cell r="AO70">
            <v>0</v>
          </cell>
          <cell r="AP70">
            <v>0</v>
          </cell>
          <cell r="AQ70">
            <v>0</v>
          </cell>
        </row>
        <row r="71">
          <cell r="AC71" t="str">
            <v>OPRV-ID</v>
          </cell>
          <cell r="AF71">
            <v>0</v>
          </cell>
          <cell r="AG71">
            <v>0</v>
          </cell>
          <cell r="AH71">
            <v>0</v>
          </cell>
          <cell r="AI71">
            <v>0</v>
          </cell>
          <cell r="AJ71">
            <v>0</v>
          </cell>
          <cell r="AK71">
            <v>0</v>
          </cell>
          <cell r="AL71">
            <v>0</v>
          </cell>
          <cell r="AM71">
            <v>0</v>
          </cell>
          <cell r="AN71">
            <v>0</v>
          </cell>
          <cell r="AO71">
            <v>0</v>
          </cell>
        </row>
        <row r="72">
          <cell r="AC72" t="str">
            <v>OPRV-WY</v>
          </cell>
          <cell r="AF72">
            <v>0</v>
          </cell>
          <cell r="AG72">
            <v>0</v>
          </cell>
          <cell r="AH72">
            <v>0</v>
          </cell>
          <cell r="AI72">
            <v>0</v>
          </cell>
          <cell r="AJ72">
            <v>0</v>
          </cell>
          <cell r="AK72">
            <v>0</v>
          </cell>
          <cell r="AL72">
            <v>0</v>
          </cell>
          <cell r="AM72">
            <v>0</v>
          </cell>
          <cell r="AN72">
            <v>0</v>
          </cell>
          <cell r="AO72">
            <v>0</v>
          </cell>
        </row>
        <row r="73">
          <cell r="AC73" t="str">
            <v>EXCTAX</v>
          </cell>
          <cell r="AF73">
            <v>0</v>
          </cell>
          <cell r="AG73">
            <v>2.0474047565334205E-2</v>
          </cell>
          <cell r="AH73">
            <v>0.37409579955003186</v>
          </cell>
          <cell r="AI73">
            <v>6.3916564511119975E-2</v>
          </cell>
          <cell r="AJ73">
            <v>0</v>
          </cell>
          <cell r="AK73">
            <v>0.10961521102970849</v>
          </cell>
          <cell r="AL73">
            <v>0.31757203216205238</v>
          </cell>
          <cell r="AM73">
            <v>5.8687941005416161E-2</v>
          </cell>
          <cell r="AN73">
            <v>2.6059337579465297E-3</v>
          </cell>
          <cell r="AO73">
            <v>-5.3684014429436564E-4</v>
          </cell>
          <cell r="AP73">
            <v>5.3565061419671933E-2</v>
          </cell>
          <cell r="AQ73">
            <v>4.2491430122068796E-6</v>
          </cell>
        </row>
        <row r="74">
          <cell r="AC74" t="str">
            <v>INT</v>
          </cell>
          <cell r="AF74">
            <v>1.0000000000000004</v>
          </cell>
          <cell r="AG74">
            <v>2.4760245107508041E-2</v>
          </cell>
          <cell r="AH74">
            <v>0.28172735309314167</v>
          </cell>
          <cell r="AI74">
            <v>7.9460073174299137E-2</v>
          </cell>
          <cell r="AJ74">
            <v>0</v>
          </cell>
          <cell r="AK74">
            <v>0.10550208814405276</v>
          </cell>
          <cell r="AL74">
            <v>0.43473658999210457</v>
          </cell>
          <cell r="AM74">
            <v>5.3352406097391163E-2</v>
          </cell>
          <cell r="AN74">
            <v>1.8265260477379086E-2</v>
          </cell>
          <cell r="AO74">
            <v>2.1959839141240762E-3</v>
          </cell>
          <cell r="AQ74">
            <v>0</v>
          </cell>
        </row>
        <row r="75">
          <cell r="AC75" t="str">
            <v>CIAC</v>
          </cell>
          <cell r="AF75">
            <v>1</v>
          </cell>
          <cell r="AG75">
            <v>2.5463790848516771E-2</v>
          </cell>
          <cell r="AH75">
            <v>0.2872588110423826</v>
          </cell>
          <cell r="AI75">
            <v>8.1531366303499109E-2</v>
          </cell>
          <cell r="AJ75">
            <v>0</v>
          </cell>
          <cell r="AK75">
            <v>0.10877373472944628</v>
          </cell>
          <cell r="AL75">
            <v>0.42330528925574928</v>
          </cell>
          <cell r="AM75">
            <v>5.5096364386959751E-2</v>
          </cell>
          <cell r="AN75">
            <v>1.8570643433446245E-2</v>
          </cell>
          <cell r="AO75">
            <v>0</v>
          </cell>
        </row>
        <row r="76">
          <cell r="AC76" t="str">
            <v>IDSIT</v>
          </cell>
          <cell r="AF76">
            <v>1</v>
          </cell>
          <cell r="AG76">
            <v>0</v>
          </cell>
          <cell r="AH76">
            <v>0</v>
          </cell>
          <cell r="AI76">
            <v>0</v>
          </cell>
          <cell r="AJ76">
            <v>0</v>
          </cell>
          <cell r="AK76">
            <v>0</v>
          </cell>
          <cell r="AL76">
            <v>0</v>
          </cell>
          <cell r="AM76">
            <v>1</v>
          </cell>
          <cell r="AN76">
            <v>0</v>
          </cell>
          <cell r="AO76">
            <v>0</v>
          </cell>
          <cell r="AQ76">
            <v>0</v>
          </cell>
        </row>
        <row r="77">
          <cell r="AC77" t="str">
            <v>DONOTUSE</v>
          </cell>
          <cell r="AF77">
            <v>0</v>
          </cell>
          <cell r="AG77">
            <v>0</v>
          </cell>
          <cell r="AH77">
            <v>0</v>
          </cell>
          <cell r="AI77">
            <v>0</v>
          </cell>
          <cell r="AJ77">
            <v>0</v>
          </cell>
          <cell r="AK77">
            <v>0</v>
          </cell>
          <cell r="AL77">
            <v>0</v>
          </cell>
          <cell r="AM77">
            <v>0</v>
          </cell>
          <cell r="AN77">
            <v>0</v>
          </cell>
          <cell r="AO77">
            <v>0</v>
          </cell>
        </row>
        <row r="78">
          <cell r="AC78" t="str">
            <v>BADDEBT</v>
          </cell>
          <cell r="AF78">
            <v>1</v>
          </cell>
          <cell r="AG78">
            <v>5.4039984488696423E-2</v>
          </cell>
          <cell r="AH78">
            <v>0.48038498829744258</v>
          </cell>
          <cell r="AI78">
            <v>9.7129829159288042E-2</v>
          </cell>
          <cell r="AJ78">
            <v>0</v>
          </cell>
          <cell r="AK78">
            <v>4.5824982860774105E-2</v>
          </cell>
          <cell r="AL78">
            <v>0.32418350251758316</v>
          </cell>
          <cell r="AM78">
            <v>-1.8583768530757824E-3</v>
          </cell>
          <cell r="AN78">
            <v>2.9508952929150186E-4</v>
          </cell>
          <cell r="AO78">
            <v>0</v>
          </cell>
          <cell r="AP78">
            <v>0</v>
          </cell>
          <cell r="AQ78">
            <v>0</v>
          </cell>
        </row>
        <row r="79">
          <cell r="AC79" t="str">
            <v>DONOTUSE</v>
          </cell>
          <cell r="AF79">
            <v>0</v>
          </cell>
          <cell r="AG79">
            <v>0</v>
          </cell>
          <cell r="AH79">
            <v>0</v>
          </cell>
          <cell r="AI79">
            <v>0</v>
          </cell>
          <cell r="AJ79">
            <v>0</v>
          </cell>
          <cell r="AK79">
            <v>0</v>
          </cell>
          <cell r="AL79">
            <v>0</v>
          </cell>
          <cell r="AM79">
            <v>0</v>
          </cell>
          <cell r="AN79">
            <v>0</v>
          </cell>
          <cell r="AO79">
            <v>0</v>
          </cell>
          <cell r="AP79">
            <v>0</v>
          </cell>
          <cell r="AQ79">
            <v>0</v>
          </cell>
        </row>
        <row r="80">
          <cell r="AC80" t="str">
            <v>DONOTUSE</v>
          </cell>
          <cell r="AF80">
            <v>0</v>
          </cell>
          <cell r="AG80">
            <v>0</v>
          </cell>
          <cell r="AH80">
            <v>0</v>
          </cell>
          <cell r="AI80">
            <v>0</v>
          </cell>
          <cell r="AJ80">
            <v>0</v>
          </cell>
          <cell r="AK80">
            <v>0</v>
          </cell>
          <cell r="AL80">
            <v>0</v>
          </cell>
          <cell r="AM80">
            <v>0</v>
          </cell>
          <cell r="AN80">
            <v>0</v>
          </cell>
          <cell r="AO80">
            <v>0</v>
          </cell>
          <cell r="AP80">
            <v>0</v>
          </cell>
          <cell r="AQ80">
            <v>0</v>
          </cell>
        </row>
        <row r="81">
          <cell r="AC81" t="str">
            <v>ITC84</v>
          </cell>
          <cell r="AF81">
            <v>0.99999999999999989</v>
          </cell>
          <cell r="AG81">
            <v>3.2870000000000003E-2</v>
          </cell>
          <cell r="AH81">
            <v>0.70975999999999995</v>
          </cell>
          <cell r="AI81">
            <v>0.14180000000000001</v>
          </cell>
          <cell r="AJ81">
            <v>0</v>
          </cell>
          <cell r="AK81">
            <v>0.10946</v>
          </cell>
          <cell r="AQ81">
            <v>6.11E-3</v>
          </cell>
        </row>
        <row r="82">
          <cell r="AC82" t="str">
            <v>ITC85</v>
          </cell>
          <cell r="AF82">
            <v>1</v>
          </cell>
          <cell r="AG82">
            <v>5.4199999999999998E-2</v>
          </cell>
          <cell r="AH82">
            <v>0.67689999999999995</v>
          </cell>
          <cell r="AI82">
            <v>0.1336</v>
          </cell>
          <cell r="AJ82">
            <v>0</v>
          </cell>
          <cell r="AK82">
            <v>0.11609999999999999</v>
          </cell>
          <cell r="AQ82">
            <v>1.9199999999999998E-2</v>
          </cell>
        </row>
        <row r="83">
          <cell r="AC83" t="str">
            <v>ITC86</v>
          </cell>
          <cell r="AF83">
            <v>0.99999999999999989</v>
          </cell>
          <cell r="AG83">
            <v>4.7890000000000002E-2</v>
          </cell>
          <cell r="AH83">
            <v>0.64607999999999999</v>
          </cell>
          <cell r="AI83">
            <v>0.13125999999999999</v>
          </cell>
          <cell r="AJ83">
            <v>0</v>
          </cell>
          <cell r="AK83">
            <v>0.155</v>
          </cell>
          <cell r="AQ83">
            <v>1.9769999999999999E-2</v>
          </cell>
        </row>
        <row r="84">
          <cell r="AC84" t="str">
            <v>ITC88</v>
          </cell>
          <cell r="AF84">
            <v>1</v>
          </cell>
          <cell r="AG84">
            <v>4.2700000000000002E-2</v>
          </cell>
          <cell r="AH84">
            <v>0.61199999999999999</v>
          </cell>
          <cell r="AI84">
            <v>0.14960000000000001</v>
          </cell>
          <cell r="AJ84">
            <v>0</v>
          </cell>
          <cell r="AK84">
            <v>0.1671</v>
          </cell>
          <cell r="AQ84">
            <v>2.86E-2</v>
          </cell>
        </row>
        <row r="85">
          <cell r="AC85" t="str">
            <v>ITC89</v>
          </cell>
          <cell r="AF85">
            <v>1</v>
          </cell>
          <cell r="AG85">
            <v>4.8806000000000002E-2</v>
          </cell>
          <cell r="AH85">
            <v>0.563558</v>
          </cell>
          <cell r="AI85">
            <v>0.15268799999999999</v>
          </cell>
          <cell r="AJ85">
            <v>0</v>
          </cell>
          <cell r="AK85">
            <v>0.20677599999999999</v>
          </cell>
          <cell r="AQ85">
            <v>2.8171999999999999E-2</v>
          </cell>
        </row>
        <row r="86">
          <cell r="AC86" t="str">
            <v>ITC90</v>
          </cell>
          <cell r="AF86">
            <v>1</v>
          </cell>
          <cell r="AG86">
            <v>1.5047E-2</v>
          </cell>
          <cell r="AH86">
            <v>0.159356</v>
          </cell>
          <cell r="AI86">
            <v>3.9132E-2</v>
          </cell>
          <cell r="AJ86">
            <v>0</v>
          </cell>
          <cell r="AK86">
            <v>3.8051000000000001E-2</v>
          </cell>
          <cell r="AL86">
            <v>0.46935500000000002</v>
          </cell>
          <cell r="AM86">
            <v>0.13981499999999999</v>
          </cell>
          <cell r="AN86">
            <v>0.135384</v>
          </cell>
          <cell r="AQ86">
            <v>3.8600000000000001E-3</v>
          </cell>
        </row>
        <row r="87">
          <cell r="AC87" t="str">
            <v>OTHER</v>
          </cell>
          <cell r="AF87">
            <v>1</v>
          </cell>
          <cell r="AG87">
            <v>0</v>
          </cell>
          <cell r="AH87">
            <v>0</v>
          </cell>
          <cell r="AI87">
            <v>0</v>
          </cell>
          <cell r="AJ87">
            <v>0</v>
          </cell>
          <cell r="AK87">
            <v>0</v>
          </cell>
          <cell r="AL87">
            <v>0</v>
          </cell>
          <cell r="AM87">
            <v>0</v>
          </cell>
          <cell r="AN87">
            <v>0</v>
          </cell>
          <cell r="AO87">
            <v>0</v>
          </cell>
          <cell r="AP87">
            <v>1</v>
          </cell>
          <cell r="AQ87">
            <v>0</v>
          </cell>
        </row>
        <row r="88">
          <cell r="AC88" t="str">
            <v>NUTIL</v>
          </cell>
          <cell r="AF88">
            <v>1</v>
          </cell>
          <cell r="AG88">
            <v>0</v>
          </cell>
          <cell r="AH88">
            <v>0</v>
          </cell>
          <cell r="AI88">
            <v>0</v>
          </cell>
          <cell r="AJ88">
            <v>0</v>
          </cell>
          <cell r="AK88">
            <v>0</v>
          </cell>
          <cell r="AL88">
            <v>0</v>
          </cell>
          <cell r="AM88">
            <v>0</v>
          </cell>
          <cell r="AN88">
            <v>0</v>
          </cell>
          <cell r="AO88">
            <v>0</v>
          </cell>
          <cell r="AP88">
            <v>0</v>
          </cell>
          <cell r="AQ88">
            <v>1</v>
          </cell>
        </row>
        <row r="89">
          <cell r="AC89" t="str">
            <v>SNPPS</v>
          </cell>
          <cell r="AF89">
            <v>1.0000000000000004</v>
          </cell>
          <cell r="AG89">
            <v>1.7749585288549669E-2</v>
          </cell>
          <cell r="AH89">
            <v>0.2694056478040785</v>
          </cell>
          <cell r="AI89">
            <v>8.482743228928788E-2</v>
          </cell>
          <cell r="AJ89">
            <v>0</v>
          </cell>
          <cell r="AK89">
            <v>0.122049937542738</v>
          </cell>
          <cell r="AL89">
            <v>0.42550073206595423</v>
          </cell>
          <cell r="AM89">
            <v>5.7238559382137413E-2</v>
          </cell>
          <cell r="AN89">
            <v>1.9702560883344298E-2</v>
          </cell>
          <cell r="AO89">
            <v>3.525544743910479E-3</v>
          </cell>
        </row>
        <row r="90">
          <cell r="AC90" t="str">
            <v>SNPT</v>
          </cell>
          <cell r="AF90">
            <v>1.0000000000000009</v>
          </cell>
          <cell r="AG90">
            <v>1.7737691424026324E-2</v>
          </cell>
          <cell r="AH90">
            <v>0.26854972523867698</v>
          </cell>
          <cell r="AI90">
            <v>8.4660950062950685E-2</v>
          </cell>
          <cell r="AJ90">
            <v>0</v>
          </cell>
          <cell r="AK90">
            <v>0.121955177685451</v>
          </cell>
          <cell r="AL90">
            <v>0.42643948459130426</v>
          </cell>
          <cell r="AM90">
            <v>5.7447032935563795E-2</v>
          </cell>
          <cell r="AN90">
            <v>1.9672178566932718E-2</v>
          </cell>
          <cell r="AO90">
            <v>3.5377594950950558E-3</v>
          </cell>
        </row>
        <row r="91">
          <cell r="AC91" t="str">
            <v>SNPP</v>
          </cell>
          <cell r="AF91">
            <v>1.0000000000000002</v>
          </cell>
          <cell r="AG91">
            <v>1.7737393629005935E-2</v>
          </cell>
          <cell r="AH91">
            <v>0.26872256905830083</v>
          </cell>
          <cell r="AI91">
            <v>8.4714593943179858E-2</v>
          </cell>
          <cell r="AJ91">
            <v>0</v>
          </cell>
          <cell r="AK91">
            <v>0.1219512460135401</v>
          </cell>
          <cell r="AL91">
            <v>0.42627004299912424</v>
          </cell>
          <cell r="AM91">
            <v>5.7405544830598565E-2</v>
          </cell>
          <cell r="AN91">
            <v>1.9662736716724249E-2</v>
          </cell>
          <cell r="AO91">
            <v>3.5358728095263685E-3</v>
          </cell>
        </row>
        <row r="92">
          <cell r="AC92" t="str">
            <v>SNPPH</v>
          </cell>
          <cell r="AF92">
            <v>1.0000000000000004</v>
          </cell>
          <cell r="AG92">
            <v>1.7737691424026297E-2</v>
          </cell>
          <cell r="AH92">
            <v>0.26854972523867704</v>
          </cell>
          <cell r="AI92">
            <v>8.4660950062950699E-2</v>
          </cell>
          <cell r="AJ92">
            <v>0</v>
          </cell>
          <cell r="AK92">
            <v>0.121955177685451</v>
          </cell>
          <cell r="AL92">
            <v>0.42643948459130387</v>
          </cell>
          <cell r="AM92">
            <v>5.744703293556376E-2</v>
          </cell>
          <cell r="AN92">
            <v>1.9672178566932725E-2</v>
          </cell>
          <cell r="AO92">
            <v>3.5377594950950549E-3</v>
          </cell>
        </row>
        <row r="93">
          <cell r="AC93" t="str">
            <v>SNPPN</v>
          </cell>
          <cell r="AF93">
            <v>1</v>
          </cell>
          <cell r="AG93">
            <v>1.7737691424026304E-2</v>
          </cell>
          <cell r="AH93">
            <v>0.26854972523867682</v>
          </cell>
          <cell r="AI93">
            <v>8.4660950062950643E-2</v>
          </cell>
          <cell r="AJ93">
            <v>0</v>
          </cell>
          <cell r="AK93">
            <v>0.12195517768545097</v>
          </cell>
          <cell r="AL93">
            <v>0.42643948459130382</v>
          </cell>
          <cell r="AM93">
            <v>5.744703293556374E-2</v>
          </cell>
          <cell r="AN93">
            <v>1.9672178566932711E-2</v>
          </cell>
          <cell r="AO93">
            <v>3.5377594950950558E-3</v>
          </cell>
        </row>
        <row r="94">
          <cell r="AC94" t="str">
            <v>SNPPO</v>
          </cell>
          <cell r="AF94">
            <v>1</v>
          </cell>
          <cell r="AG94">
            <v>1.7688878084298393E-2</v>
          </cell>
          <cell r="AH94">
            <v>0.26612031531612518</v>
          </cell>
          <cell r="AI94">
            <v>8.430008175053047E-2</v>
          </cell>
          <cell r="AJ94">
            <v>0</v>
          </cell>
          <cell r="AK94">
            <v>0.12155758162482118</v>
          </cell>
          <cell r="AL94">
            <v>0.42921624259987839</v>
          </cell>
          <cell r="AM94">
            <v>5.8042160218599703E-2</v>
          </cell>
          <cell r="AN94">
            <v>1.9499077103495022E-2</v>
          </cell>
          <cell r="AO94">
            <v>3.5756633022517356E-3</v>
          </cell>
        </row>
        <row r="95">
          <cell r="AC95" t="str">
            <v>SNPG</v>
          </cell>
          <cell r="AF95">
            <v>1</v>
          </cell>
          <cell r="AG95">
            <v>2.2900407415273643E-2</v>
          </cell>
          <cell r="AH95">
            <v>0.30168064694851798</v>
          </cell>
          <cell r="AI95">
            <v>8.5305707754576243E-2</v>
          </cell>
          <cell r="AJ95">
            <v>0</v>
          </cell>
          <cell r="AK95">
            <v>0.10285888804938245</v>
          </cell>
          <cell r="AL95">
            <v>0.40569808443863004</v>
          </cell>
          <cell r="AM95">
            <v>5.881477899931449E-2</v>
          </cell>
          <cell r="AN95">
            <v>2.1489361153445054E-2</v>
          </cell>
          <cell r="AO95">
            <v>1.2521252408601207E-3</v>
          </cell>
        </row>
        <row r="96">
          <cell r="AC96" t="str">
            <v>SNPI</v>
          </cell>
          <cell r="AF96">
            <v>1</v>
          </cell>
          <cell r="AG96">
            <v>2.271811971621162E-2</v>
          </cell>
          <cell r="AH96">
            <v>0.28307795456126811</v>
          </cell>
          <cell r="AI96">
            <v>8.2256379630732054E-2</v>
          </cell>
          <cell r="AJ96">
            <v>0</v>
          </cell>
          <cell r="AK96">
            <v>0.1093037337215385</v>
          </cell>
          <cell r="AL96">
            <v>0.42565934576347392</v>
          </cell>
          <cell r="AM96">
            <v>5.6717547230119188E-2</v>
          </cell>
          <cell r="AN96">
            <v>1.7765309303245873E-2</v>
          </cell>
          <cell r="AO96">
            <v>2.5016100734107636E-3</v>
          </cell>
        </row>
        <row r="97">
          <cell r="AC97" t="str">
            <v>TROJP</v>
          </cell>
          <cell r="AF97">
            <v>1</v>
          </cell>
          <cell r="AG97">
            <v>1.7631157072049927E-2</v>
          </cell>
          <cell r="AH97">
            <v>0.26750044330860895</v>
          </cell>
          <cell r="AI97">
            <v>8.4223404835111662E-2</v>
          </cell>
          <cell r="AJ97">
            <v>0</v>
          </cell>
          <cell r="AK97">
            <v>0.12386028991987824</v>
          </cell>
          <cell r="AL97">
            <v>0.42482495220822042</v>
          </cell>
          <cell r="AM97">
            <v>5.8460295575819159E-2</v>
          </cell>
          <cell r="AN97">
            <v>1.9974912756470481E-2</v>
          </cell>
          <cell r="AO97">
            <v>3.5245443238412682E-3</v>
          </cell>
        </row>
        <row r="98">
          <cell r="AC98" t="str">
            <v>TROJD</v>
          </cell>
          <cell r="AF98">
            <v>1</v>
          </cell>
          <cell r="AG98">
            <v>1.7612340952425479E-2</v>
          </cell>
          <cell r="AH98">
            <v>0.2673151189137104</v>
          </cell>
          <cell r="AI98">
            <v>8.4146125505060898E-2</v>
          </cell>
          <cell r="AJ98">
            <v>0</v>
          </cell>
          <cell r="AK98">
            <v>0.12419677124290664</v>
          </cell>
          <cell r="AL98">
            <v>0.42453979315957496</v>
          </cell>
          <cell r="AM98">
            <v>5.8639258236184891E-2</v>
          </cell>
          <cell r="AN98">
            <v>2.0028381732618349E-2</v>
          </cell>
          <cell r="AO98">
            <v>3.5222102575184736E-3</v>
          </cell>
        </row>
        <row r="99">
          <cell r="AC99" t="str">
            <v>IBT</v>
          </cell>
          <cell r="AF99">
            <v>0</v>
          </cell>
          <cell r="AG99">
            <v>2.0552236968517108E-2</v>
          </cell>
          <cell r="AH99">
            <v>0.37560082920717308</v>
          </cell>
          <cell r="AI99">
            <v>6.41166626285158E-2</v>
          </cell>
          <cell r="AJ99">
            <v>0</v>
          </cell>
          <cell r="AK99">
            <v>0.10996722857273628</v>
          </cell>
          <cell r="AL99">
            <v>0.31855164101862987</v>
          </cell>
          <cell r="AM99">
            <v>5.8888553370350795E-2</v>
          </cell>
          <cell r="AN99">
            <v>2.585889090456843E-3</v>
          </cell>
          <cell r="AO99">
            <v>-5.4488675882206547E-4</v>
          </cell>
          <cell r="AP99">
            <v>5.0367898263004987E-2</v>
          </cell>
          <cell r="AQ99">
            <v>-8.605236056368619E-5</v>
          </cell>
        </row>
        <row r="100">
          <cell r="AC100" t="str">
            <v>DITEXP</v>
          </cell>
          <cell r="AF100">
            <v>0.99999999999999989</v>
          </cell>
          <cell r="AG100">
            <v>3.0433000000000002E-2</v>
          </cell>
          <cell r="AH100">
            <v>0.34444000000000002</v>
          </cell>
          <cell r="AI100">
            <v>9.2978000000000005E-2</v>
          </cell>
          <cell r="AJ100">
            <v>0</v>
          </cell>
          <cell r="AK100">
            <v>0.12206400000000001</v>
          </cell>
          <cell r="AL100">
            <v>0.33034400000000003</v>
          </cell>
          <cell r="AM100">
            <v>5.4635999999999997E-2</v>
          </cell>
          <cell r="AN100">
            <v>1.3079E-2</v>
          </cell>
          <cell r="AO100">
            <v>2.418E-3</v>
          </cell>
          <cell r="AP100">
            <v>-5.3999999999999998E-5</v>
          </cell>
          <cell r="AQ100">
            <v>9.6620000000000004E-3</v>
          </cell>
        </row>
        <row r="101">
          <cell r="AC101" t="str">
            <v>DITBAL</v>
          </cell>
          <cell r="AF101">
            <v>0.99999999999999989</v>
          </cell>
          <cell r="AG101">
            <v>2.3895E-2</v>
          </cell>
          <cell r="AH101">
            <v>0.26166</v>
          </cell>
          <cell r="AI101">
            <v>6.6890000000000005E-2</v>
          </cell>
          <cell r="AJ101">
            <v>0</v>
          </cell>
          <cell r="AK101">
            <v>8.9915999999999996E-2</v>
          </cell>
          <cell r="AL101">
            <v>0.46648000000000001</v>
          </cell>
          <cell r="AM101">
            <v>6.7479999999999998E-2</v>
          </cell>
          <cell r="AN101">
            <v>2.2651000000000001E-2</v>
          </cell>
          <cell r="AO101">
            <v>2.1299999999999999E-3</v>
          </cell>
          <cell r="AP101">
            <v>4.6999999999999997E-5</v>
          </cell>
          <cell r="AQ101">
            <v>-1.1490000000000001E-3</v>
          </cell>
        </row>
        <row r="102">
          <cell r="AC102" t="str">
            <v>TAXDEPR</v>
          </cell>
          <cell r="AF102">
            <v>0.99999999999999978</v>
          </cell>
          <cell r="AG102">
            <v>2.5025977371689087E-2</v>
          </cell>
          <cell r="AH102">
            <v>0.29485897633717845</v>
          </cell>
          <cell r="AI102">
            <v>8.4171215103580929E-2</v>
          </cell>
          <cell r="AJ102">
            <v>0</v>
          </cell>
          <cell r="AK102">
            <v>0.10879834200083925</v>
          </cell>
          <cell r="AL102">
            <v>0.41146479342767778</v>
          </cell>
          <cell r="AM102">
            <v>5.4666694688741739E-2</v>
          </cell>
          <cell r="AN102">
            <v>1.8782263123105544E-2</v>
          </cell>
          <cell r="AO102">
            <v>2.2317379471871335E-3</v>
          </cell>
          <cell r="AP102">
            <v>0</v>
          </cell>
          <cell r="AQ102">
            <v>0</v>
          </cell>
        </row>
        <row r="103">
          <cell r="AC103" t="str">
            <v>DONOTUSE</v>
          </cell>
          <cell r="AF103">
            <v>0</v>
          </cell>
          <cell r="AG103">
            <v>0</v>
          </cell>
          <cell r="AH103">
            <v>0</v>
          </cell>
          <cell r="AI103">
            <v>0</v>
          </cell>
          <cell r="AJ103">
            <v>0</v>
          </cell>
          <cell r="AK103">
            <v>0</v>
          </cell>
          <cell r="AL103">
            <v>0</v>
          </cell>
          <cell r="AM103">
            <v>0</v>
          </cell>
          <cell r="AN103">
            <v>0</v>
          </cell>
          <cell r="AO103">
            <v>0</v>
          </cell>
          <cell r="AP103">
            <v>0</v>
          </cell>
          <cell r="AQ103">
            <v>0</v>
          </cell>
        </row>
        <row r="104">
          <cell r="AC104" t="str">
            <v>DONOTUSE</v>
          </cell>
          <cell r="AF104">
            <v>0</v>
          </cell>
          <cell r="AG104">
            <v>0</v>
          </cell>
          <cell r="AH104">
            <v>0</v>
          </cell>
          <cell r="AI104">
            <v>0</v>
          </cell>
          <cell r="AJ104">
            <v>0</v>
          </cell>
          <cell r="AK104">
            <v>0</v>
          </cell>
          <cell r="AL104">
            <v>0</v>
          </cell>
          <cell r="AM104">
            <v>0</v>
          </cell>
          <cell r="AN104">
            <v>0</v>
          </cell>
          <cell r="AO104">
            <v>0</v>
          </cell>
          <cell r="AP104">
            <v>0</v>
          </cell>
          <cell r="AQ104">
            <v>0</v>
          </cell>
        </row>
        <row r="105">
          <cell r="AC105" t="str">
            <v>DONOTUSE</v>
          </cell>
          <cell r="AF105">
            <v>0</v>
          </cell>
          <cell r="AG105">
            <v>0</v>
          </cell>
          <cell r="AH105">
            <v>0</v>
          </cell>
          <cell r="AI105">
            <v>0</v>
          </cell>
          <cell r="AJ105">
            <v>0</v>
          </cell>
          <cell r="AK105">
            <v>0</v>
          </cell>
          <cell r="AL105">
            <v>0</v>
          </cell>
          <cell r="AM105">
            <v>0</v>
          </cell>
          <cell r="AN105">
            <v>0</v>
          </cell>
          <cell r="AO105">
            <v>0</v>
          </cell>
          <cell r="AP105">
            <v>0</v>
          </cell>
          <cell r="AQ105">
            <v>0</v>
          </cell>
        </row>
        <row r="106">
          <cell r="AC106" t="str">
            <v>SCHMDEXP</v>
          </cell>
          <cell r="AF106">
            <v>0.99999999999999978</v>
          </cell>
          <cell r="AG106">
            <v>2.5025977371689087E-2</v>
          </cell>
          <cell r="AH106">
            <v>0.29485897633717845</v>
          </cell>
          <cell r="AI106">
            <v>8.4171215103580929E-2</v>
          </cell>
          <cell r="AJ106">
            <v>0</v>
          </cell>
          <cell r="AK106">
            <v>0.10879834200083925</v>
          </cell>
          <cell r="AL106">
            <v>0.41146479342767778</v>
          </cell>
          <cell r="AM106">
            <v>5.4666694688741739E-2</v>
          </cell>
          <cell r="AN106">
            <v>1.8782263123105544E-2</v>
          </cell>
          <cell r="AO106">
            <v>2.2317379471871335E-3</v>
          </cell>
          <cell r="AP106">
            <v>0</v>
          </cell>
          <cell r="AQ106">
            <v>0</v>
          </cell>
        </row>
        <row r="107">
          <cell r="AC107" t="str">
            <v>SCHMAEXP</v>
          </cell>
          <cell r="AF107">
            <v>1.0000000000000002</v>
          </cell>
          <cell r="AG107">
            <v>2.4166882773027625E-2</v>
          </cell>
          <cell r="AH107">
            <v>0.28050867872429686</v>
          </cell>
          <cell r="AI107">
            <v>7.7063611268313029E-2</v>
          </cell>
          <cell r="AJ107">
            <v>0</v>
          </cell>
          <cell r="AK107">
            <v>0.10609378646620649</v>
          </cell>
          <cell r="AL107">
            <v>0.41773026365949856</v>
          </cell>
          <cell r="AM107">
            <v>5.4440619498505649E-2</v>
          </cell>
          <cell r="AN107">
            <v>1.8203597061352148E-2</v>
          </cell>
          <cell r="AO107">
            <v>2.0636704785363816E-3</v>
          </cell>
          <cell r="AP107">
            <v>1.9728890070263367E-2</v>
          </cell>
          <cell r="AQ107">
            <v>0</v>
          </cell>
        </row>
        <row r="108">
          <cell r="AC108" t="str">
            <v>SGCT</v>
          </cell>
          <cell r="AF108">
            <v>1</v>
          </cell>
          <cell r="AG108">
            <v>1.7800665898828897E-2</v>
          </cell>
          <cell r="AH108">
            <v>0.26950316261116258</v>
          </cell>
          <cell r="AI108">
            <v>8.4961523499428482E-2</v>
          </cell>
          <cell r="AJ108">
            <v>0</v>
          </cell>
          <cell r="AK108">
            <v>0.12238815755191744</v>
          </cell>
          <cell r="AL108">
            <v>0.42795348108246228</v>
          </cell>
          <cell r="AM108">
            <v>5.7650988266705901E-2</v>
          </cell>
          <cell r="AN108">
            <v>1.9742021089494442E-2</v>
          </cell>
        </row>
      </sheetData>
      <sheetData sheetId="8"/>
      <sheetData sheetId="9"/>
      <sheetData sheetId="10"/>
      <sheetData sheetId="11">
        <row r="2">
          <cell r="AB2">
            <v>3</v>
          </cell>
        </row>
      </sheetData>
      <sheetData sheetId="12">
        <row r="3">
          <cell r="A3" t="str">
            <v>1011390OR</v>
          </cell>
          <cell r="B3" t="str">
            <v>1011390</v>
          </cell>
          <cell r="D3">
            <v>5923789.2300000004</v>
          </cell>
          <cell r="F3" t="str">
            <v>1011390OR</v>
          </cell>
          <cell r="G3" t="str">
            <v>1011390</v>
          </cell>
          <cell r="I3">
            <v>5923789.2300000004</v>
          </cell>
        </row>
        <row r="4">
          <cell r="A4" t="str">
            <v>1011390SO</v>
          </cell>
          <cell r="B4" t="str">
            <v>1011390</v>
          </cell>
          <cell r="D4">
            <v>16984736.050000001</v>
          </cell>
          <cell r="F4" t="str">
            <v>1011390SO</v>
          </cell>
          <cell r="G4" t="str">
            <v>1011390</v>
          </cell>
          <cell r="I4">
            <v>16984736.050000001</v>
          </cell>
        </row>
        <row r="5">
          <cell r="A5" t="str">
            <v>1011390WYP</v>
          </cell>
          <cell r="B5" t="str">
            <v>1011390</v>
          </cell>
          <cell r="D5">
            <v>1387755.33</v>
          </cell>
          <cell r="F5" t="str">
            <v>1011390WYP</v>
          </cell>
          <cell r="G5" t="str">
            <v>1011390</v>
          </cell>
          <cell r="I5">
            <v>1387755.33</v>
          </cell>
        </row>
        <row r="6">
          <cell r="A6" t="str">
            <v>105OR</v>
          </cell>
          <cell r="B6" t="str">
            <v>105</v>
          </cell>
          <cell r="D6">
            <v>0</v>
          </cell>
          <cell r="F6" t="str">
            <v>105OR</v>
          </cell>
          <cell r="G6" t="str">
            <v>105</v>
          </cell>
          <cell r="I6">
            <v>0</v>
          </cell>
        </row>
        <row r="7">
          <cell r="A7" t="str">
            <v>105SE</v>
          </cell>
          <cell r="B7" t="str">
            <v>105</v>
          </cell>
          <cell r="D7">
            <v>953013.91</v>
          </cell>
          <cell r="F7" t="str">
            <v>105SE</v>
          </cell>
          <cell r="G7" t="str">
            <v>105</v>
          </cell>
          <cell r="I7">
            <v>953013.91</v>
          </cell>
        </row>
        <row r="8">
          <cell r="A8" t="str">
            <v>105SNPT</v>
          </cell>
          <cell r="B8" t="str">
            <v>105</v>
          </cell>
          <cell r="D8">
            <v>119475.33</v>
          </cell>
          <cell r="F8" t="str">
            <v>105SNPT</v>
          </cell>
          <cell r="G8" t="str">
            <v>105</v>
          </cell>
          <cell r="I8">
            <v>119475.33</v>
          </cell>
        </row>
        <row r="9">
          <cell r="A9" t="str">
            <v>105UT</v>
          </cell>
          <cell r="B9" t="str">
            <v>105</v>
          </cell>
          <cell r="D9">
            <v>273611.98</v>
          </cell>
          <cell r="F9" t="str">
            <v>105UT</v>
          </cell>
          <cell r="G9" t="str">
            <v>105</v>
          </cell>
          <cell r="I9">
            <v>273611.98</v>
          </cell>
        </row>
        <row r="10">
          <cell r="A10" t="str">
            <v>105WYP</v>
          </cell>
          <cell r="B10" t="str">
            <v>105</v>
          </cell>
          <cell r="D10">
            <v>0</v>
          </cell>
          <cell r="F10" t="str">
            <v>105WYP</v>
          </cell>
          <cell r="G10" t="str">
            <v>105</v>
          </cell>
          <cell r="I10">
            <v>0</v>
          </cell>
        </row>
        <row r="11">
          <cell r="A11" t="str">
            <v>108360CA</v>
          </cell>
          <cell r="B11" t="str">
            <v>108360</v>
          </cell>
          <cell r="D11">
            <v>-394882.66</v>
          </cell>
          <cell r="F11" t="str">
            <v>108360CA</v>
          </cell>
          <cell r="G11" t="str">
            <v>108360</v>
          </cell>
          <cell r="I11">
            <v>-394882.66</v>
          </cell>
        </row>
        <row r="12">
          <cell r="A12" t="str">
            <v>108360IDU</v>
          </cell>
          <cell r="B12" t="str">
            <v>108360</v>
          </cell>
          <cell r="D12">
            <v>-178475.2</v>
          </cell>
          <cell r="F12" t="str">
            <v>108360IDU</v>
          </cell>
          <cell r="G12" t="str">
            <v>108360</v>
          </cell>
          <cell r="I12">
            <v>-178475.2</v>
          </cell>
        </row>
        <row r="13">
          <cell r="A13" t="str">
            <v>108360OR</v>
          </cell>
          <cell r="B13" t="str">
            <v>108360</v>
          </cell>
          <cell r="D13">
            <v>-1463244.22</v>
          </cell>
          <cell r="F13" t="str">
            <v>108360OR</v>
          </cell>
          <cell r="G13" t="str">
            <v>108360</v>
          </cell>
          <cell r="I13">
            <v>-1463244.22</v>
          </cell>
        </row>
        <row r="14">
          <cell r="A14" t="str">
            <v>108360UT</v>
          </cell>
          <cell r="B14" t="str">
            <v>108360</v>
          </cell>
          <cell r="D14">
            <v>-1131314.06</v>
          </cell>
          <cell r="F14" t="str">
            <v>108360UT</v>
          </cell>
          <cell r="G14" t="str">
            <v>108360</v>
          </cell>
          <cell r="I14">
            <v>-1131314.06</v>
          </cell>
        </row>
        <row r="15">
          <cell r="A15" t="str">
            <v>108360WA</v>
          </cell>
          <cell r="B15" t="str">
            <v>108360</v>
          </cell>
          <cell r="D15">
            <v>-170723.35</v>
          </cell>
          <cell r="F15" t="str">
            <v>108360WA</v>
          </cell>
          <cell r="G15" t="str">
            <v>108360</v>
          </cell>
          <cell r="I15">
            <v>-170723.35</v>
          </cell>
        </row>
        <row r="16">
          <cell r="A16" t="str">
            <v>108360WYP</v>
          </cell>
          <cell r="B16" t="str">
            <v>108360</v>
          </cell>
          <cell r="D16">
            <v>-1062831.21</v>
          </cell>
          <cell r="F16" t="str">
            <v>108360WYP</v>
          </cell>
          <cell r="G16" t="str">
            <v>108360</v>
          </cell>
          <cell r="I16">
            <v>-1062831.21</v>
          </cell>
        </row>
        <row r="17">
          <cell r="A17" t="str">
            <v>108360WYU</v>
          </cell>
          <cell r="B17" t="str">
            <v>108360</v>
          </cell>
          <cell r="D17">
            <v>-259086.4</v>
          </cell>
          <cell r="F17" t="str">
            <v>108360WYU</v>
          </cell>
          <cell r="G17" t="str">
            <v>108360</v>
          </cell>
          <cell r="I17">
            <v>-259086.4</v>
          </cell>
        </row>
        <row r="18">
          <cell r="A18" t="str">
            <v>108361CA</v>
          </cell>
          <cell r="B18" t="str">
            <v>108361</v>
          </cell>
          <cell r="D18">
            <v>-519362.89</v>
          </cell>
          <cell r="F18" t="str">
            <v>108361CA</v>
          </cell>
          <cell r="G18" t="str">
            <v>108361</v>
          </cell>
          <cell r="I18">
            <v>-519362.89</v>
          </cell>
        </row>
        <row r="19">
          <cell r="A19" t="str">
            <v>108361IDU</v>
          </cell>
          <cell r="B19" t="str">
            <v>108361</v>
          </cell>
          <cell r="D19">
            <v>-518086.47</v>
          </cell>
          <cell r="F19" t="str">
            <v>108361IDU</v>
          </cell>
          <cell r="G19" t="str">
            <v>108361</v>
          </cell>
          <cell r="I19">
            <v>-518086.47</v>
          </cell>
        </row>
        <row r="20">
          <cell r="A20" t="str">
            <v>108361OR</v>
          </cell>
          <cell r="B20" t="str">
            <v>108361</v>
          </cell>
          <cell r="D20">
            <v>-3464683.86</v>
          </cell>
          <cell r="F20" t="str">
            <v>108361OR</v>
          </cell>
          <cell r="G20" t="str">
            <v>108361</v>
          </cell>
          <cell r="I20">
            <v>-3464683.86</v>
          </cell>
        </row>
        <row r="21">
          <cell r="A21" t="str">
            <v>108361UT</v>
          </cell>
          <cell r="B21" t="str">
            <v>108361</v>
          </cell>
          <cell r="D21">
            <v>-5858478.2299999977</v>
          </cell>
          <cell r="F21" t="str">
            <v>108361UT</v>
          </cell>
          <cell r="G21" t="str">
            <v>108361</v>
          </cell>
          <cell r="I21">
            <v>-5858478.2299999977</v>
          </cell>
        </row>
        <row r="22">
          <cell r="A22" t="str">
            <v>108361WA</v>
          </cell>
          <cell r="B22" t="str">
            <v>108361</v>
          </cell>
          <cell r="D22">
            <v>-489640.19</v>
          </cell>
          <cell r="F22" t="str">
            <v>108361WA</v>
          </cell>
          <cell r="G22" t="str">
            <v>108361</v>
          </cell>
          <cell r="I22">
            <v>-489640.19</v>
          </cell>
        </row>
        <row r="23">
          <cell r="A23" t="str">
            <v>108361WYP</v>
          </cell>
          <cell r="B23" t="str">
            <v>108361</v>
          </cell>
          <cell r="D23">
            <v>-2218300.59</v>
          </cell>
          <cell r="F23" t="str">
            <v>108361WYP</v>
          </cell>
          <cell r="G23" t="str">
            <v>108361</v>
          </cell>
          <cell r="I23">
            <v>-2218300.59</v>
          </cell>
        </row>
        <row r="24">
          <cell r="A24" t="str">
            <v>108361WYU</v>
          </cell>
          <cell r="B24" t="str">
            <v>108361</v>
          </cell>
          <cell r="D24">
            <v>-89113.7</v>
          </cell>
          <cell r="F24" t="str">
            <v>108361WYU</v>
          </cell>
          <cell r="G24" t="str">
            <v>108361</v>
          </cell>
          <cell r="I24">
            <v>-89113.7</v>
          </cell>
        </row>
        <row r="25">
          <cell r="A25" t="str">
            <v>108362CA</v>
          </cell>
          <cell r="B25" t="str">
            <v>108362</v>
          </cell>
          <cell r="D25">
            <v>-4583385.76</v>
          </cell>
          <cell r="F25" t="str">
            <v>108362CA</v>
          </cell>
          <cell r="G25" t="str">
            <v>108362</v>
          </cell>
          <cell r="I25">
            <v>-4583385.76</v>
          </cell>
        </row>
        <row r="26">
          <cell r="A26" t="str">
            <v>108362IDU</v>
          </cell>
          <cell r="B26" t="str">
            <v>108362</v>
          </cell>
          <cell r="D26">
            <v>-7334644.0100000035</v>
          </cell>
          <cell r="F26" t="str">
            <v>108362IDU</v>
          </cell>
          <cell r="G26" t="str">
            <v>108362</v>
          </cell>
          <cell r="I26">
            <v>-7334644.0100000035</v>
          </cell>
        </row>
        <row r="27">
          <cell r="A27" t="str">
            <v>108362OR</v>
          </cell>
          <cell r="B27" t="str">
            <v>108362</v>
          </cell>
          <cell r="D27">
            <v>-37655479.080000006</v>
          </cell>
          <cell r="F27" t="str">
            <v>108362OR</v>
          </cell>
          <cell r="G27" t="str">
            <v>108362</v>
          </cell>
          <cell r="I27">
            <v>-37655479.080000006</v>
          </cell>
        </row>
        <row r="28">
          <cell r="A28" t="str">
            <v>108362UT</v>
          </cell>
          <cell r="B28" t="str">
            <v>108362</v>
          </cell>
          <cell r="D28">
            <v>-60068625.359999955</v>
          </cell>
          <cell r="F28" t="str">
            <v>108362UT</v>
          </cell>
          <cell r="G28" t="str">
            <v>108362</v>
          </cell>
          <cell r="I28">
            <v>-60068625.359999955</v>
          </cell>
        </row>
        <row r="29">
          <cell r="A29" t="str">
            <v>108362WA</v>
          </cell>
          <cell r="B29" t="str">
            <v>108362</v>
          </cell>
          <cell r="D29">
            <v>-15627488.18</v>
          </cell>
          <cell r="F29" t="str">
            <v>108362WA</v>
          </cell>
          <cell r="G29" t="str">
            <v>108362</v>
          </cell>
          <cell r="I29">
            <v>-15627488.18</v>
          </cell>
        </row>
        <row r="30">
          <cell r="A30" t="str">
            <v>108362WYP</v>
          </cell>
          <cell r="B30" t="str">
            <v>108362</v>
          </cell>
          <cell r="D30">
            <v>-27123598.259999987</v>
          </cell>
          <cell r="F30" t="str">
            <v>108362WYP</v>
          </cell>
          <cell r="G30" t="str">
            <v>108362</v>
          </cell>
          <cell r="I30">
            <v>-27123598.259999987</v>
          </cell>
        </row>
        <row r="31">
          <cell r="A31" t="str">
            <v>108362WYU</v>
          </cell>
          <cell r="B31" t="str">
            <v>108362</v>
          </cell>
          <cell r="D31">
            <v>-1624110.41</v>
          </cell>
          <cell r="F31" t="str">
            <v>108362WYU</v>
          </cell>
          <cell r="G31" t="str">
            <v>108362</v>
          </cell>
          <cell r="I31">
            <v>-1624110.41</v>
          </cell>
        </row>
        <row r="32">
          <cell r="A32" t="str">
            <v>108364CA</v>
          </cell>
          <cell r="B32" t="str">
            <v>108364</v>
          </cell>
          <cell r="D32">
            <v>-26702837.483780548</v>
          </cell>
          <cell r="F32" t="str">
            <v>108364CA</v>
          </cell>
          <cell r="G32" t="str">
            <v>108364</v>
          </cell>
          <cell r="I32">
            <v>-26702837.483780548</v>
          </cell>
        </row>
        <row r="33">
          <cell r="A33" t="str">
            <v>108364IDU</v>
          </cell>
          <cell r="B33" t="str">
            <v>108364</v>
          </cell>
          <cell r="D33">
            <v>-25563190.221224442</v>
          </cell>
          <cell r="F33" t="str">
            <v>108364IDU</v>
          </cell>
          <cell r="G33" t="str">
            <v>108364</v>
          </cell>
          <cell r="I33">
            <v>-25563190.221224442</v>
          </cell>
        </row>
        <row r="34">
          <cell r="A34" t="str">
            <v>108364OR</v>
          </cell>
          <cell r="B34" t="str">
            <v>108364</v>
          </cell>
          <cell r="D34">
            <v>-202380679.55818895</v>
          </cell>
          <cell r="F34" t="str">
            <v>108364OR</v>
          </cell>
          <cell r="G34" t="str">
            <v>108364</v>
          </cell>
          <cell r="I34">
            <v>-202380679.55818895</v>
          </cell>
        </row>
        <row r="35">
          <cell r="A35" t="str">
            <v>108364UT</v>
          </cell>
          <cell r="B35" t="str">
            <v>108364</v>
          </cell>
          <cell r="D35">
            <v>-133674607.86242774</v>
          </cell>
          <cell r="F35" t="str">
            <v>108364UT</v>
          </cell>
          <cell r="G35" t="str">
            <v>108364</v>
          </cell>
          <cell r="I35">
            <v>-133674607.86242774</v>
          </cell>
        </row>
        <row r="36">
          <cell r="A36" t="str">
            <v>108364WA</v>
          </cell>
          <cell r="B36" t="str">
            <v>108364</v>
          </cell>
          <cell r="D36">
            <v>-59170004.052904651</v>
          </cell>
          <cell r="F36" t="str">
            <v>108364WA</v>
          </cell>
          <cell r="G36" t="str">
            <v>108364</v>
          </cell>
          <cell r="I36">
            <v>-59170004.052904651</v>
          </cell>
        </row>
        <row r="37">
          <cell r="A37" t="str">
            <v>108364WYP</v>
          </cell>
          <cell r="B37" t="str">
            <v>108364</v>
          </cell>
          <cell r="D37">
            <v>-50592554.193829328</v>
          </cell>
          <cell r="F37" t="str">
            <v>108364WYP</v>
          </cell>
          <cell r="G37" t="str">
            <v>108364</v>
          </cell>
          <cell r="I37">
            <v>-50592554.193829328</v>
          </cell>
        </row>
        <row r="38">
          <cell r="A38" t="str">
            <v>108364WYU</v>
          </cell>
          <cell r="B38" t="str">
            <v>108364</v>
          </cell>
          <cell r="D38">
            <v>-7808333.2371723205</v>
          </cell>
          <cell r="F38" t="str">
            <v>108364WYU</v>
          </cell>
          <cell r="G38" t="str">
            <v>108364</v>
          </cell>
          <cell r="I38">
            <v>-7808333.2371723205</v>
          </cell>
        </row>
        <row r="39">
          <cell r="A39" t="str">
            <v>108365CA</v>
          </cell>
          <cell r="B39" t="str">
            <v>108365</v>
          </cell>
          <cell r="D39">
            <v>-11019141.280000001</v>
          </cell>
          <cell r="F39" t="str">
            <v>108365CA</v>
          </cell>
          <cell r="G39" t="str">
            <v>108365</v>
          </cell>
          <cell r="I39">
            <v>-11019141.280000001</v>
          </cell>
        </row>
        <row r="40">
          <cell r="A40" t="str">
            <v>108365IDU</v>
          </cell>
          <cell r="B40" t="str">
            <v>108365</v>
          </cell>
          <cell r="D40">
            <v>-9887144.1899999995</v>
          </cell>
          <cell r="F40" t="str">
            <v>108365IDU</v>
          </cell>
          <cell r="G40" t="str">
            <v>108365</v>
          </cell>
          <cell r="I40">
            <v>-9887144.1899999995</v>
          </cell>
        </row>
        <row r="41">
          <cell r="A41" t="str">
            <v>108365OR</v>
          </cell>
          <cell r="B41" t="str">
            <v>108365</v>
          </cell>
          <cell r="D41">
            <v>-96967415.900000006</v>
          </cell>
          <cell r="F41" t="str">
            <v>108365OR</v>
          </cell>
          <cell r="G41" t="str">
            <v>108365</v>
          </cell>
          <cell r="I41">
            <v>-96967415.900000006</v>
          </cell>
        </row>
        <row r="42">
          <cell r="A42" t="str">
            <v>108365UT</v>
          </cell>
          <cell r="B42" t="str">
            <v>108365</v>
          </cell>
          <cell r="D42">
            <v>-45323673.670000002</v>
          </cell>
          <cell r="F42" t="str">
            <v>108365UT</v>
          </cell>
          <cell r="G42" t="str">
            <v>108365</v>
          </cell>
          <cell r="I42">
            <v>-45323673.670000002</v>
          </cell>
        </row>
        <row r="43">
          <cell r="A43" t="str">
            <v>108365WA</v>
          </cell>
          <cell r="B43" t="str">
            <v>108365</v>
          </cell>
          <cell r="D43">
            <v>-18702715.550000001</v>
          </cell>
          <cell r="F43" t="str">
            <v>108365WA</v>
          </cell>
          <cell r="G43" t="str">
            <v>108365</v>
          </cell>
          <cell r="I43">
            <v>-18702715.550000001</v>
          </cell>
        </row>
        <row r="44">
          <cell r="A44" t="str">
            <v>108365WYP</v>
          </cell>
          <cell r="B44" t="str">
            <v>108365</v>
          </cell>
          <cell r="D44">
            <v>-29424505.57</v>
          </cell>
          <cell r="F44" t="str">
            <v>108365WYP</v>
          </cell>
          <cell r="G44" t="str">
            <v>108365</v>
          </cell>
          <cell r="I44">
            <v>-29424505.57</v>
          </cell>
        </row>
        <row r="45">
          <cell r="A45" t="str">
            <v>108365WYU</v>
          </cell>
          <cell r="B45" t="str">
            <v>108365</v>
          </cell>
          <cell r="D45">
            <v>-2225654.2599999998</v>
          </cell>
          <cell r="F45" t="str">
            <v>108365WYU</v>
          </cell>
          <cell r="G45" t="str">
            <v>108365</v>
          </cell>
          <cell r="I45">
            <v>-2225654.2599999998</v>
          </cell>
        </row>
        <row r="46">
          <cell r="A46" t="str">
            <v>108366CA</v>
          </cell>
          <cell r="B46" t="str">
            <v>108366</v>
          </cell>
          <cell r="D46">
            <v>-2701972.01</v>
          </cell>
          <cell r="F46" t="str">
            <v>108366CA</v>
          </cell>
          <cell r="G46" t="str">
            <v>108366</v>
          </cell>
          <cell r="I46">
            <v>-2701972.01</v>
          </cell>
        </row>
        <row r="47">
          <cell r="A47" t="str">
            <v>108366IDU</v>
          </cell>
          <cell r="B47" t="str">
            <v>108366</v>
          </cell>
          <cell r="D47">
            <v>-3009837.46</v>
          </cell>
          <cell r="F47" t="str">
            <v>108366IDU</v>
          </cell>
          <cell r="G47" t="str">
            <v>108366</v>
          </cell>
          <cell r="I47">
            <v>-3009837.46</v>
          </cell>
        </row>
        <row r="48">
          <cell r="A48" t="str">
            <v>108366OR</v>
          </cell>
          <cell r="B48" t="str">
            <v>108366</v>
          </cell>
          <cell r="D48">
            <v>-31373872.939999994</v>
          </cell>
          <cell r="F48" t="str">
            <v>108366OR</v>
          </cell>
          <cell r="G48" t="str">
            <v>108366</v>
          </cell>
          <cell r="I48">
            <v>-31373872.939999994</v>
          </cell>
        </row>
        <row r="49">
          <cell r="A49" t="str">
            <v>108366UT</v>
          </cell>
          <cell r="B49" t="str">
            <v>108366</v>
          </cell>
          <cell r="D49">
            <v>-51874766.040000014</v>
          </cell>
          <cell r="F49" t="str">
            <v>108366UT</v>
          </cell>
          <cell r="G49" t="str">
            <v>108366</v>
          </cell>
          <cell r="I49">
            <v>-51874766.040000014</v>
          </cell>
        </row>
        <row r="50">
          <cell r="A50" t="str">
            <v>108366WA</v>
          </cell>
          <cell r="B50" t="str">
            <v>108366</v>
          </cell>
          <cell r="D50">
            <v>-3224642.63</v>
          </cell>
          <cell r="F50" t="str">
            <v>108366WA</v>
          </cell>
          <cell r="G50" t="str">
            <v>108366</v>
          </cell>
          <cell r="I50">
            <v>-3224642.63</v>
          </cell>
        </row>
        <row r="51">
          <cell r="A51" t="str">
            <v>108366WYP</v>
          </cell>
          <cell r="B51" t="str">
            <v>108366</v>
          </cell>
          <cell r="D51">
            <v>-3666459.04</v>
          </cell>
          <cell r="F51" t="str">
            <v>108366WYP</v>
          </cell>
          <cell r="G51" t="str">
            <v>108366</v>
          </cell>
          <cell r="I51">
            <v>-3666459.04</v>
          </cell>
        </row>
        <row r="52">
          <cell r="A52" t="str">
            <v>108366WYU</v>
          </cell>
          <cell r="B52" t="str">
            <v>108366</v>
          </cell>
          <cell r="D52">
            <v>-1416509.34</v>
          </cell>
          <cell r="F52" t="str">
            <v>108366WYU</v>
          </cell>
          <cell r="G52" t="str">
            <v>108366</v>
          </cell>
          <cell r="I52">
            <v>-1416509.34</v>
          </cell>
        </row>
        <row r="53">
          <cell r="A53" t="str">
            <v>108367CA</v>
          </cell>
          <cell r="B53" t="str">
            <v>108367</v>
          </cell>
          <cell r="D53">
            <v>-4643839.37</v>
          </cell>
          <cell r="F53" t="str">
            <v>108367CA</v>
          </cell>
          <cell r="G53" t="str">
            <v>108367</v>
          </cell>
          <cell r="I53">
            <v>-4643839.37</v>
          </cell>
        </row>
        <row r="54">
          <cell r="A54" t="str">
            <v>108367IDU</v>
          </cell>
          <cell r="B54" t="str">
            <v>108367</v>
          </cell>
          <cell r="D54">
            <v>-9979373.5199999996</v>
          </cell>
          <cell r="F54" t="str">
            <v>108367IDU</v>
          </cell>
          <cell r="G54" t="str">
            <v>108367</v>
          </cell>
          <cell r="I54">
            <v>-9979373.5199999996</v>
          </cell>
        </row>
        <row r="55">
          <cell r="A55" t="str">
            <v>108367OR</v>
          </cell>
          <cell r="B55" t="str">
            <v>108367</v>
          </cell>
          <cell r="D55">
            <v>-38960008.709999993</v>
          </cell>
          <cell r="F55" t="str">
            <v>108367OR</v>
          </cell>
          <cell r="G55" t="str">
            <v>108367</v>
          </cell>
          <cell r="I55">
            <v>-38960008.709999993</v>
          </cell>
        </row>
        <row r="56">
          <cell r="A56" t="str">
            <v>108367UT</v>
          </cell>
          <cell r="B56" t="str">
            <v>108367</v>
          </cell>
          <cell r="D56">
            <v>-127220854.16</v>
          </cell>
          <cell r="F56" t="str">
            <v>108367UT</v>
          </cell>
          <cell r="G56" t="str">
            <v>108367</v>
          </cell>
          <cell r="I56">
            <v>-127220854.16</v>
          </cell>
        </row>
        <row r="57">
          <cell r="A57" t="str">
            <v>108367WA</v>
          </cell>
          <cell r="B57" t="str">
            <v>108367</v>
          </cell>
          <cell r="D57">
            <v>-4806959.46</v>
          </cell>
          <cell r="F57" t="str">
            <v>108367WA</v>
          </cell>
          <cell r="G57" t="str">
            <v>108367</v>
          </cell>
          <cell r="I57">
            <v>-4806959.46</v>
          </cell>
        </row>
        <row r="58">
          <cell r="A58" t="str">
            <v>108367WYP</v>
          </cell>
          <cell r="B58" t="str">
            <v>108367</v>
          </cell>
          <cell r="D58">
            <v>-9651749.870000001</v>
          </cell>
          <cell r="F58" t="str">
            <v>108367WYP</v>
          </cell>
          <cell r="G58" t="str">
            <v>108367</v>
          </cell>
          <cell r="I58">
            <v>-9651749.870000001</v>
          </cell>
        </row>
        <row r="59">
          <cell r="A59" t="str">
            <v>108367WYU</v>
          </cell>
          <cell r="B59" t="str">
            <v>108367</v>
          </cell>
          <cell r="D59">
            <v>-7659384.9399999995</v>
          </cell>
          <cell r="F59" t="str">
            <v>108367WYU</v>
          </cell>
          <cell r="G59" t="str">
            <v>108367</v>
          </cell>
          <cell r="I59">
            <v>-7659384.9399999995</v>
          </cell>
        </row>
        <row r="60">
          <cell r="A60" t="str">
            <v>108368CA</v>
          </cell>
          <cell r="B60" t="str">
            <v>108368</v>
          </cell>
          <cell r="D60">
            <v>-22513438.640000001</v>
          </cell>
          <cell r="F60" t="str">
            <v>108368CA</v>
          </cell>
          <cell r="G60" t="str">
            <v>108368</v>
          </cell>
          <cell r="I60">
            <v>-22513438.640000001</v>
          </cell>
        </row>
        <row r="61">
          <cell r="A61" t="str">
            <v>108368IDU</v>
          </cell>
          <cell r="B61" t="str">
            <v>108368</v>
          </cell>
          <cell r="D61">
            <v>-26072878.759999998</v>
          </cell>
          <cell r="F61" t="str">
            <v>108368IDU</v>
          </cell>
          <cell r="G61" t="str">
            <v>108368</v>
          </cell>
          <cell r="I61">
            <v>-26072878.759999998</v>
          </cell>
        </row>
        <row r="62">
          <cell r="A62" t="str">
            <v>108368OR</v>
          </cell>
          <cell r="B62" t="str">
            <v>108368</v>
          </cell>
          <cell r="D62">
            <v>-120416926.77</v>
          </cell>
          <cell r="F62" t="str">
            <v>108368OR</v>
          </cell>
          <cell r="G62" t="str">
            <v>108368</v>
          </cell>
          <cell r="I62">
            <v>-120416926.77</v>
          </cell>
        </row>
        <row r="63">
          <cell r="A63" t="str">
            <v>108368UT</v>
          </cell>
          <cell r="B63" t="str">
            <v>108368</v>
          </cell>
          <cell r="D63">
            <v>-100848586.68999998</v>
          </cell>
          <cell r="F63" t="str">
            <v>108368UT</v>
          </cell>
          <cell r="G63" t="str">
            <v>108368</v>
          </cell>
          <cell r="I63">
            <v>-100848586.68999998</v>
          </cell>
        </row>
        <row r="64">
          <cell r="A64" t="str">
            <v>108368WA</v>
          </cell>
          <cell r="B64" t="str">
            <v>108368</v>
          </cell>
          <cell r="D64">
            <v>-26265485.880000003</v>
          </cell>
          <cell r="F64" t="str">
            <v>108368WA</v>
          </cell>
          <cell r="G64" t="str">
            <v>108368</v>
          </cell>
          <cell r="I64">
            <v>-26265485.880000003</v>
          </cell>
        </row>
        <row r="65">
          <cell r="A65" t="str">
            <v>108368WYP</v>
          </cell>
          <cell r="B65" t="str">
            <v>108368</v>
          </cell>
          <cell r="D65">
            <v>-21359836.710000001</v>
          </cell>
          <cell r="F65" t="str">
            <v>108368WYP</v>
          </cell>
          <cell r="G65" t="str">
            <v>108368</v>
          </cell>
          <cell r="I65">
            <v>-21359836.710000001</v>
          </cell>
        </row>
        <row r="66">
          <cell r="A66" t="str">
            <v>108368WYU</v>
          </cell>
          <cell r="B66" t="str">
            <v>108368</v>
          </cell>
          <cell r="D66">
            <v>-4106594.56</v>
          </cell>
          <cell r="F66" t="str">
            <v>108368WYU</v>
          </cell>
          <cell r="G66" t="str">
            <v>108368</v>
          </cell>
          <cell r="I66">
            <v>-4106594.56</v>
          </cell>
        </row>
        <row r="67">
          <cell r="A67" t="str">
            <v>108369CA</v>
          </cell>
          <cell r="B67" t="str">
            <v>108369</v>
          </cell>
          <cell r="D67">
            <v>-4172305.17</v>
          </cell>
          <cell r="F67" t="str">
            <v>108369CA</v>
          </cell>
          <cell r="G67" t="str">
            <v>108369</v>
          </cell>
          <cell r="I67">
            <v>-4172305.17</v>
          </cell>
        </row>
        <row r="68">
          <cell r="A68" t="str">
            <v>108369IDU</v>
          </cell>
          <cell r="B68" t="str">
            <v>108369</v>
          </cell>
          <cell r="D68">
            <v>-9635935.1799999997</v>
          </cell>
          <cell r="F68" t="str">
            <v>108369IDU</v>
          </cell>
          <cell r="G68" t="str">
            <v>108369</v>
          </cell>
          <cell r="I68">
            <v>-9635935.1799999997</v>
          </cell>
        </row>
        <row r="69">
          <cell r="A69" t="str">
            <v>108369OR</v>
          </cell>
          <cell r="B69" t="str">
            <v>108369</v>
          </cell>
          <cell r="D69">
            <v>-42417283.399999999</v>
          </cell>
          <cell r="F69" t="str">
            <v>108369OR</v>
          </cell>
          <cell r="G69" t="str">
            <v>108369</v>
          </cell>
          <cell r="I69">
            <v>-42417283.399999999</v>
          </cell>
        </row>
        <row r="70">
          <cell r="A70" t="str">
            <v>108369UT</v>
          </cell>
          <cell r="B70" t="str">
            <v>108369</v>
          </cell>
          <cell r="D70">
            <v>-49709628.420000002</v>
          </cell>
          <cell r="F70" t="str">
            <v>108369UT</v>
          </cell>
          <cell r="G70" t="str">
            <v>108369</v>
          </cell>
          <cell r="I70">
            <v>-49709628.420000002</v>
          </cell>
        </row>
        <row r="71">
          <cell r="A71" t="str">
            <v>108369WA</v>
          </cell>
          <cell r="B71" t="str">
            <v>108369</v>
          </cell>
          <cell r="D71">
            <v>-9926836.3299999982</v>
          </cell>
          <cell r="F71" t="str">
            <v>108369WA</v>
          </cell>
          <cell r="G71" t="str">
            <v>108369</v>
          </cell>
          <cell r="I71">
            <v>-9926836.3299999982</v>
          </cell>
        </row>
        <row r="72">
          <cell r="A72" t="str">
            <v>108369WYP</v>
          </cell>
          <cell r="B72" t="str">
            <v>108369</v>
          </cell>
          <cell r="D72">
            <v>-7342666.7999999998</v>
          </cell>
          <cell r="F72" t="str">
            <v>108369WYP</v>
          </cell>
          <cell r="G72" t="str">
            <v>108369</v>
          </cell>
          <cell r="I72">
            <v>-7342666.7999999998</v>
          </cell>
        </row>
        <row r="73">
          <cell r="A73" t="str">
            <v>108369WYU</v>
          </cell>
          <cell r="B73" t="str">
            <v>108369</v>
          </cell>
          <cell r="D73">
            <v>-1277127</v>
          </cell>
          <cell r="F73" t="str">
            <v>108369WYU</v>
          </cell>
          <cell r="G73" t="str">
            <v>108369</v>
          </cell>
          <cell r="I73">
            <v>-1277127</v>
          </cell>
        </row>
        <row r="74">
          <cell r="A74" t="str">
            <v>108370CA</v>
          </cell>
          <cell r="B74" t="str">
            <v>108370</v>
          </cell>
          <cell r="D74">
            <v>-1553766.08</v>
          </cell>
          <cell r="F74" t="str">
            <v>108370CA</v>
          </cell>
          <cell r="G74" t="str">
            <v>108370</v>
          </cell>
          <cell r="I74">
            <v>-1553766.08</v>
          </cell>
        </row>
        <row r="75">
          <cell r="A75" t="str">
            <v>108370IDU</v>
          </cell>
          <cell r="B75" t="str">
            <v>108370</v>
          </cell>
          <cell r="D75">
            <v>-5546284.2700000005</v>
          </cell>
          <cell r="F75" t="str">
            <v>108370IDU</v>
          </cell>
          <cell r="G75" t="str">
            <v>108370</v>
          </cell>
          <cell r="I75">
            <v>-5546284.2700000005</v>
          </cell>
        </row>
        <row r="76">
          <cell r="A76" t="str">
            <v>108370OR</v>
          </cell>
          <cell r="B76" t="str">
            <v>108370</v>
          </cell>
          <cell r="D76">
            <v>-27025544.830000002</v>
          </cell>
          <cell r="F76" t="str">
            <v>108370OR</v>
          </cell>
          <cell r="G76" t="str">
            <v>108370</v>
          </cell>
          <cell r="I76">
            <v>-27025544.830000002</v>
          </cell>
        </row>
        <row r="77">
          <cell r="A77" t="str">
            <v>108370UT</v>
          </cell>
          <cell r="B77" t="str">
            <v>108370</v>
          </cell>
          <cell r="D77">
            <v>-39709481.030000001</v>
          </cell>
          <cell r="F77" t="str">
            <v>108370UT</v>
          </cell>
          <cell r="G77" t="str">
            <v>108370</v>
          </cell>
          <cell r="I77">
            <v>-39709481.030000001</v>
          </cell>
        </row>
        <row r="78">
          <cell r="A78" t="str">
            <v>108370WA</v>
          </cell>
          <cell r="B78" t="str">
            <v>108370</v>
          </cell>
          <cell r="D78">
            <v>-6419196.54</v>
          </cell>
          <cell r="F78" t="str">
            <v>108370WA</v>
          </cell>
          <cell r="G78" t="str">
            <v>108370</v>
          </cell>
          <cell r="I78">
            <v>-6419196.54</v>
          </cell>
        </row>
        <row r="79">
          <cell r="A79" t="str">
            <v>108370WYP</v>
          </cell>
          <cell r="B79" t="str">
            <v>108370</v>
          </cell>
          <cell r="D79">
            <v>-5448914.3700000001</v>
          </cell>
          <cell r="F79" t="str">
            <v>108370WYP</v>
          </cell>
          <cell r="G79" t="str">
            <v>108370</v>
          </cell>
          <cell r="I79">
            <v>-5448914.3700000001</v>
          </cell>
        </row>
        <row r="80">
          <cell r="A80" t="str">
            <v>108370WYU</v>
          </cell>
          <cell r="B80" t="str">
            <v>108370</v>
          </cell>
          <cell r="D80">
            <v>-1392566.55</v>
          </cell>
          <cell r="F80" t="str">
            <v>108370WYU</v>
          </cell>
          <cell r="G80" t="str">
            <v>108370</v>
          </cell>
          <cell r="I80">
            <v>-1392566.55</v>
          </cell>
        </row>
        <row r="81">
          <cell r="A81" t="str">
            <v>108371CA</v>
          </cell>
          <cell r="B81" t="str">
            <v>108371</v>
          </cell>
          <cell r="D81">
            <v>-89359.65</v>
          </cell>
          <cell r="F81" t="str">
            <v>108371CA</v>
          </cell>
          <cell r="G81" t="str">
            <v>108371</v>
          </cell>
          <cell r="I81">
            <v>-89359.65</v>
          </cell>
        </row>
        <row r="82">
          <cell r="A82" t="str">
            <v>108371IDU</v>
          </cell>
          <cell r="B82" t="str">
            <v>108371</v>
          </cell>
          <cell r="D82">
            <v>-138927.67000000001</v>
          </cell>
          <cell r="F82" t="str">
            <v>108371IDU</v>
          </cell>
          <cell r="G82" t="str">
            <v>108371</v>
          </cell>
          <cell r="I82">
            <v>-138927.67000000001</v>
          </cell>
        </row>
        <row r="83">
          <cell r="A83" t="str">
            <v>108371OR</v>
          </cell>
          <cell r="B83" t="str">
            <v>108371</v>
          </cell>
          <cell r="D83">
            <v>-1473122.97</v>
          </cell>
          <cell r="F83" t="str">
            <v>108371OR</v>
          </cell>
          <cell r="G83" t="str">
            <v>108371</v>
          </cell>
          <cell r="I83">
            <v>-1473122.97</v>
          </cell>
        </row>
        <row r="84">
          <cell r="A84" t="str">
            <v>108371UT</v>
          </cell>
          <cell r="B84" t="str">
            <v>108371</v>
          </cell>
          <cell r="D84">
            <v>-3368243.15</v>
          </cell>
          <cell r="F84" t="str">
            <v>108371UT</v>
          </cell>
          <cell r="G84" t="str">
            <v>108371</v>
          </cell>
          <cell r="I84">
            <v>-3368243.15</v>
          </cell>
        </row>
        <row r="85">
          <cell r="A85" t="str">
            <v>108371WA</v>
          </cell>
          <cell r="B85" t="str">
            <v>108371</v>
          </cell>
          <cell r="D85">
            <v>-297573.69</v>
          </cell>
          <cell r="F85" t="str">
            <v>108371WA</v>
          </cell>
          <cell r="G85" t="str">
            <v>108371</v>
          </cell>
          <cell r="I85">
            <v>-297573.69</v>
          </cell>
        </row>
        <row r="86">
          <cell r="A86" t="str">
            <v>108371WYP</v>
          </cell>
          <cell r="B86" t="str">
            <v>108371</v>
          </cell>
          <cell r="D86">
            <v>-419427.51</v>
          </cell>
          <cell r="F86" t="str">
            <v>108371WYP</v>
          </cell>
          <cell r="G86" t="str">
            <v>108371</v>
          </cell>
          <cell r="I86">
            <v>-419427.51</v>
          </cell>
        </row>
        <row r="87">
          <cell r="A87" t="str">
            <v>108371WYU</v>
          </cell>
          <cell r="B87" t="str">
            <v>108371</v>
          </cell>
          <cell r="D87">
            <v>-64521.19</v>
          </cell>
          <cell r="F87" t="str">
            <v>108371WYU</v>
          </cell>
          <cell r="G87" t="str">
            <v>108371</v>
          </cell>
          <cell r="I87">
            <v>-64521.19</v>
          </cell>
        </row>
        <row r="88">
          <cell r="A88" t="str">
            <v>108372IDU</v>
          </cell>
          <cell r="B88" t="str">
            <v>108372</v>
          </cell>
          <cell r="D88">
            <v>-5054.76</v>
          </cell>
          <cell r="F88" t="str">
            <v>108372IDU</v>
          </cell>
          <cell r="G88" t="str">
            <v>108372</v>
          </cell>
          <cell r="I88">
            <v>-5054.76</v>
          </cell>
        </row>
        <row r="89">
          <cell r="A89" t="str">
            <v>108372UT</v>
          </cell>
          <cell r="B89" t="str">
            <v>108372</v>
          </cell>
          <cell r="D89">
            <v>-39116.75</v>
          </cell>
          <cell r="F89" t="str">
            <v>108372UT</v>
          </cell>
          <cell r="G89" t="str">
            <v>108372</v>
          </cell>
          <cell r="I89">
            <v>-39116.75</v>
          </cell>
        </row>
        <row r="90">
          <cell r="A90" t="str">
            <v>108373CA</v>
          </cell>
          <cell r="B90" t="str">
            <v>108373</v>
          </cell>
          <cell r="D90">
            <v>-440103.98</v>
          </cell>
          <cell r="F90" t="str">
            <v>108373CA</v>
          </cell>
          <cell r="G90" t="str">
            <v>108373</v>
          </cell>
          <cell r="I90">
            <v>-440103.98</v>
          </cell>
        </row>
        <row r="91">
          <cell r="A91" t="str">
            <v>108373IDU</v>
          </cell>
          <cell r="B91" t="str">
            <v>108373</v>
          </cell>
          <cell r="D91">
            <v>-256036.33</v>
          </cell>
          <cell r="F91" t="str">
            <v>108373IDU</v>
          </cell>
          <cell r="G91" t="str">
            <v>108373</v>
          </cell>
          <cell r="I91">
            <v>-256036.33</v>
          </cell>
        </row>
        <row r="92">
          <cell r="A92" t="str">
            <v>108373OR</v>
          </cell>
          <cell r="B92" t="str">
            <v>108373</v>
          </cell>
          <cell r="D92">
            <v>-6147365.3600000013</v>
          </cell>
          <cell r="F92" t="str">
            <v>108373OR</v>
          </cell>
          <cell r="G92" t="str">
            <v>108373</v>
          </cell>
          <cell r="I92">
            <v>-6147365.3600000013</v>
          </cell>
        </row>
        <row r="93">
          <cell r="A93" t="str">
            <v>108373UT</v>
          </cell>
          <cell r="B93" t="str">
            <v>108373</v>
          </cell>
          <cell r="D93">
            <v>-8796621.0199999977</v>
          </cell>
          <cell r="F93" t="str">
            <v>108373UT</v>
          </cell>
          <cell r="G93" t="str">
            <v>108373</v>
          </cell>
          <cell r="I93">
            <v>-8796621.0199999977</v>
          </cell>
        </row>
        <row r="94">
          <cell r="A94" t="str">
            <v>108373WA</v>
          </cell>
          <cell r="B94" t="str">
            <v>108373</v>
          </cell>
          <cell r="D94">
            <v>-1501375.69</v>
          </cell>
          <cell r="F94" t="str">
            <v>108373WA</v>
          </cell>
          <cell r="G94" t="str">
            <v>108373</v>
          </cell>
          <cell r="I94">
            <v>-1501375.69</v>
          </cell>
        </row>
        <row r="95">
          <cell r="A95" t="str">
            <v>108373WYP</v>
          </cell>
          <cell r="B95" t="str">
            <v>108373</v>
          </cell>
          <cell r="D95">
            <v>-1212294.45</v>
          </cell>
          <cell r="F95" t="str">
            <v>108373WYP</v>
          </cell>
          <cell r="G95" t="str">
            <v>108373</v>
          </cell>
          <cell r="I95">
            <v>-1212294.45</v>
          </cell>
        </row>
        <row r="96">
          <cell r="A96" t="str">
            <v>108373WYU</v>
          </cell>
          <cell r="B96" t="str">
            <v>108373</v>
          </cell>
          <cell r="D96">
            <v>-473987.9</v>
          </cell>
          <cell r="F96" t="str">
            <v>108373WYU</v>
          </cell>
          <cell r="G96" t="str">
            <v>108373</v>
          </cell>
          <cell r="I96">
            <v>-473987.9</v>
          </cell>
        </row>
        <row r="97">
          <cell r="A97" t="str">
            <v>108DPUT</v>
          </cell>
          <cell r="B97" t="str">
            <v>108DP</v>
          </cell>
          <cell r="D97">
            <v>0</v>
          </cell>
          <cell r="F97" t="str">
            <v>108DPUT</v>
          </cell>
          <cell r="G97" t="str">
            <v>108DP</v>
          </cell>
          <cell r="I97">
            <v>0</v>
          </cell>
        </row>
        <row r="98">
          <cell r="A98" t="str">
            <v>108GPCA</v>
          </cell>
          <cell r="B98" t="str">
            <v>108GP</v>
          </cell>
          <cell r="D98">
            <v>-4113131.7616412155</v>
          </cell>
          <cell r="F98" t="str">
            <v>108GPCA</v>
          </cell>
          <cell r="G98" t="str">
            <v>108GP</v>
          </cell>
          <cell r="I98">
            <v>-4113131.7616412155</v>
          </cell>
        </row>
        <row r="99">
          <cell r="A99" t="str">
            <v>108GPCN</v>
          </cell>
          <cell r="B99" t="str">
            <v>108GP</v>
          </cell>
          <cell r="D99">
            <v>-5881586.3086460549</v>
          </cell>
          <cell r="F99" t="str">
            <v>108GPCN</v>
          </cell>
          <cell r="G99" t="str">
            <v>108GP</v>
          </cell>
          <cell r="I99">
            <v>-5881586.3086460549</v>
          </cell>
        </row>
        <row r="100">
          <cell r="A100" t="str">
            <v>108GPDGP</v>
          </cell>
          <cell r="B100" t="str">
            <v>108GP</v>
          </cell>
          <cell r="D100">
            <v>-9059959.7689102348</v>
          </cell>
          <cell r="F100" t="str">
            <v>108GPDGP</v>
          </cell>
          <cell r="G100" t="str">
            <v>108GP</v>
          </cell>
          <cell r="I100">
            <v>-9059959.7689102348</v>
          </cell>
        </row>
        <row r="101">
          <cell r="A101" t="str">
            <v>108GPDGU</v>
          </cell>
          <cell r="B101" t="str">
            <v>108GP</v>
          </cell>
          <cell r="D101">
            <v>-18428124.30835234</v>
          </cell>
          <cell r="F101" t="str">
            <v>108GPDGU</v>
          </cell>
          <cell r="G101" t="str">
            <v>108GP</v>
          </cell>
          <cell r="I101">
            <v>-18428124.30835234</v>
          </cell>
        </row>
        <row r="102">
          <cell r="A102" t="str">
            <v>108GPIDU</v>
          </cell>
          <cell r="B102" t="str">
            <v>108GP</v>
          </cell>
          <cell r="D102">
            <v>-10861602.354237733</v>
          </cell>
          <cell r="F102" t="str">
            <v>108GPIDU</v>
          </cell>
          <cell r="G102" t="str">
            <v>108GP</v>
          </cell>
          <cell r="I102">
            <v>-10861602.354237733</v>
          </cell>
        </row>
        <row r="103">
          <cell r="A103" t="str">
            <v>108GPOR</v>
          </cell>
          <cell r="B103" t="str">
            <v>108GP</v>
          </cell>
          <cell r="D103">
            <v>-44659489.108126707</v>
          </cell>
          <cell r="F103" t="str">
            <v>108GPOR</v>
          </cell>
          <cell r="G103" t="str">
            <v>108GP</v>
          </cell>
          <cell r="I103">
            <v>-44659489.108126707</v>
          </cell>
        </row>
        <row r="104">
          <cell r="A104" t="str">
            <v>108GPSE</v>
          </cell>
          <cell r="B104" t="str">
            <v>108GP</v>
          </cell>
          <cell r="D104">
            <v>-752316.54910459253</v>
          </cell>
          <cell r="F104" t="str">
            <v>108GPSE</v>
          </cell>
          <cell r="G104" t="str">
            <v>108GP</v>
          </cell>
          <cell r="I104">
            <v>-752316.54910459253</v>
          </cell>
        </row>
        <row r="105">
          <cell r="A105" t="str">
            <v>108GPSG</v>
          </cell>
          <cell r="B105" t="str">
            <v>108GP</v>
          </cell>
          <cell r="D105">
            <v>-36595498.567529015</v>
          </cell>
          <cell r="F105" t="str">
            <v>108GPSG</v>
          </cell>
          <cell r="G105" t="str">
            <v>108GP</v>
          </cell>
          <cell r="I105">
            <v>-36595498.567529015</v>
          </cell>
        </row>
        <row r="106">
          <cell r="A106" t="str">
            <v>108GPSO</v>
          </cell>
          <cell r="B106" t="str">
            <v>108GP</v>
          </cell>
          <cell r="D106">
            <v>-108779411.52875423</v>
          </cell>
          <cell r="F106" t="str">
            <v>108GPSO</v>
          </cell>
          <cell r="G106" t="str">
            <v>108GP</v>
          </cell>
          <cell r="I106">
            <v>-108779411.52875423</v>
          </cell>
        </row>
        <row r="107">
          <cell r="A107" t="str">
            <v>108GPSSGCH</v>
          </cell>
          <cell r="B107" t="str">
            <v>108GP</v>
          </cell>
          <cell r="D107">
            <v>-2607159.1138869845</v>
          </cell>
          <cell r="F107" t="str">
            <v>108GPSSGCH</v>
          </cell>
          <cell r="G107" t="str">
            <v>108GP</v>
          </cell>
          <cell r="I107">
            <v>-2607159.1138869845</v>
          </cell>
        </row>
        <row r="108">
          <cell r="A108" t="str">
            <v>108GPSSGCT</v>
          </cell>
          <cell r="B108" t="str">
            <v>108GP</v>
          </cell>
          <cell r="D108">
            <v>-21616.842981650712</v>
          </cell>
          <cell r="F108" t="str">
            <v>108GPSSGCT</v>
          </cell>
          <cell r="G108" t="str">
            <v>108GP</v>
          </cell>
          <cell r="I108">
            <v>-21616.842981650712</v>
          </cell>
        </row>
        <row r="109">
          <cell r="A109" t="str">
            <v>108GPUT</v>
          </cell>
          <cell r="B109" t="str">
            <v>108GP</v>
          </cell>
          <cell r="D109">
            <v>-54008515.706102222</v>
          </cell>
          <cell r="F109" t="str">
            <v>108GPUT</v>
          </cell>
          <cell r="G109" t="str">
            <v>108GP</v>
          </cell>
          <cell r="I109">
            <v>-54008515.706102222</v>
          </cell>
        </row>
        <row r="110">
          <cell r="A110" t="str">
            <v>108GPWA</v>
          </cell>
          <cell r="B110" t="str">
            <v>108GP</v>
          </cell>
          <cell r="D110">
            <v>-13186442.495565886</v>
          </cell>
          <cell r="F110" t="str">
            <v>108GPWA</v>
          </cell>
          <cell r="G110" t="str">
            <v>108GP</v>
          </cell>
          <cell r="I110">
            <v>-13186442.495565886</v>
          </cell>
        </row>
        <row r="111">
          <cell r="A111" t="str">
            <v>108GPWYP</v>
          </cell>
          <cell r="B111" t="str">
            <v>108GP</v>
          </cell>
          <cell r="D111">
            <v>-16157055.032508016</v>
          </cell>
          <cell r="F111" t="str">
            <v>108GPWYP</v>
          </cell>
          <cell r="G111" t="str">
            <v>108GP</v>
          </cell>
          <cell r="I111">
            <v>-16157055.032508016</v>
          </cell>
        </row>
        <row r="112">
          <cell r="A112" t="str">
            <v>108GPWYU</v>
          </cell>
          <cell r="B112" t="str">
            <v>108GP</v>
          </cell>
          <cell r="D112">
            <v>-4252076.4649415193</v>
          </cell>
          <cell r="F112" t="str">
            <v>108GPWYU</v>
          </cell>
          <cell r="G112" t="str">
            <v>108GP</v>
          </cell>
          <cell r="I112">
            <v>-4252076.4649415193</v>
          </cell>
        </row>
        <row r="113">
          <cell r="A113" t="str">
            <v>108HPDGP</v>
          </cell>
          <cell r="B113" t="str">
            <v>108HP</v>
          </cell>
          <cell r="D113">
            <v>-154901814.77835774</v>
          </cell>
          <cell r="F113" t="str">
            <v>108HPDGP</v>
          </cell>
          <cell r="G113" t="str">
            <v>108HP</v>
          </cell>
          <cell r="I113">
            <v>-154901814.77835774</v>
          </cell>
        </row>
        <row r="114">
          <cell r="A114" t="str">
            <v>108HPDGU</v>
          </cell>
          <cell r="B114" t="str">
            <v>108HP</v>
          </cell>
          <cell r="D114">
            <v>-31136840.686439708</v>
          </cell>
          <cell r="F114" t="str">
            <v>108HPDGU</v>
          </cell>
          <cell r="G114" t="str">
            <v>108HP</v>
          </cell>
          <cell r="I114">
            <v>-31136840.686439708</v>
          </cell>
        </row>
        <row r="115">
          <cell r="A115" t="str">
            <v>108HPSG-P</v>
          </cell>
          <cell r="B115" t="str">
            <v>108HP</v>
          </cell>
          <cell r="D115">
            <v>-42304740.635514647</v>
          </cell>
          <cell r="F115" t="str">
            <v>108HPSG-P</v>
          </cell>
          <cell r="G115" t="str">
            <v>108HP</v>
          </cell>
          <cell r="I115">
            <v>-42304740.635514647</v>
          </cell>
        </row>
        <row r="116">
          <cell r="A116" t="str">
            <v>108HPSG-U</v>
          </cell>
          <cell r="B116" t="str">
            <v>108HP</v>
          </cell>
          <cell r="D116">
            <v>-13644973.041645167</v>
          </cell>
          <cell r="F116" t="str">
            <v>108HPSG-U</v>
          </cell>
          <cell r="G116" t="str">
            <v>108HP</v>
          </cell>
          <cell r="I116">
            <v>-13644973.041645167</v>
          </cell>
        </row>
        <row r="117">
          <cell r="A117" t="str">
            <v>108MPSE</v>
          </cell>
          <cell r="B117" t="str">
            <v>108MP</v>
          </cell>
          <cell r="D117">
            <v>-129773280.65253814</v>
          </cell>
          <cell r="F117" t="str">
            <v>108MPSE</v>
          </cell>
          <cell r="G117" t="str">
            <v>108MP</v>
          </cell>
          <cell r="I117">
            <v>-129773280.65253814</v>
          </cell>
        </row>
        <row r="118">
          <cell r="A118" t="str">
            <v>108OPDGU</v>
          </cell>
          <cell r="B118" t="str">
            <v>108OP</v>
          </cell>
          <cell r="D118">
            <v>-2376613.6361310231</v>
          </cell>
          <cell r="F118" t="str">
            <v>108OPDGU</v>
          </cell>
          <cell r="G118" t="str">
            <v>108OP</v>
          </cell>
          <cell r="I118">
            <v>-2376613.6361310231</v>
          </cell>
        </row>
        <row r="119">
          <cell r="A119" t="str">
            <v>108OPSG</v>
          </cell>
          <cell r="B119" t="str">
            <v>108OP</v>
          </cell>
          <cell r="D119">
            <v>-70392460.877258152</v>
          </cell>
          <cell r="F119" t="str">
            <v>108OPSG</v>
          </cell>
          <cell r="G119" t="str">
            <v>108OP</v>
          </cell>
          <cell r="I119">
            <v>-70392460.877258152</v>
          </cell>
        </row>
        <row r="120">
          <cell r="A120" t="str">
            <v>108OPSSGCT</v>
          </cell>
          <cell r="B120" t="str">
            <v>108OP</v>
          </cell>
          <cell r="D120">
            <v>-12531060.387706695</v>
          </cell>
          <cell r="F120" t="str">
            <v>108OPSSGCT</v>
          </cell>
          <cell r="G120" t="str">
            <v>108OP</v>
          </cell>
          <cell r="I120">
            <v>-12531060.387706695</v>
          </cell>
        </row>
        <row r="121">
          <cell r="A121" t="str">
            <v>108SPDGP</v>
          </cell>
          <cell r="B121" t="str">
            <v>108SP</v>
          </cell>
          <cell r="D121">
            <v>-830389657.74563193</v>
          </cell>
          <cell r="F121" t="str">
            <v>108SPDGP</v>
          </cell>
          <cell r="G121" t="str">
            <v>108SP</v>
          </cell>
          <cell r="I121">
            <v>-830389657.74563193</v>
          </cell>
        </row>
        <row r="122">
          <cell r="A122" t="str">
            <v>108SPDGU</v>
          </cell>
          <cell r="B122" t="str">
            <v>108SP</v>
          </cell>
          <cell r="D122">
            <v>-927852563.43022108</v>
          </cell>
          <cell r="F122" t="str">
            <v>108SPDGU</v>
          </cell>
          <cell r="G122" t="str">
            <v>108SP</v>
          </cell>
          <cell r="I122">
            <v>-927852563.43022108</v>
          </cell>
        </row>
        <row r="123">
          <cell r="A123" t="str">
            <v>108SPSG</v>
          </cell>
          <cell r="B123" t="str">
            <v>108SP</v>
          </cell>
          <cell r="D123">
            <v>-399920200.43571907</v>
          </cell>
          <cell r="F123" t="str">
            <v>108SPSG</v>
          </cell>
          <cell r="G123" t="str">
            <v>108SP</v>
          </cell>
          <cell r="I123">
            <v>-399920200.43571907</v>
          </cell>
        </row>
        <row r="124">
          <cell r="A124" t="str">
            <v>108SPSSGCH</v>
          </cell>
          <cell r="B124" t="str">
            <v>108SP</v>
          </cell>
          <cell r="D124">
            <v>-204911454.07673258</v>
          </cell>
          <cell r="F124" t="str">
            <v>108SPSSGCH</v>
          </cell>
          <cell r="G124" t="str">
            <v>108SP</v>
          </cell>
          <cell r="I124">
            <v>-204911454.07673258</v>
          </cell>
        </row>
        <row r="125">
          <cell r="A125" t="str">
            <v>108TPDGP</v>
          </cell>
          <cell r="B125" t="str">
            <v>108TP</v>
          </cell>
          <cell r="D125">
            <v>-365214102.76991618</v>
          </cell>
          <cell r="F125" t="str">
            <v>108TPDGP</v>
          </cell>
          <cell r="G125" t="str">
            <v>108TP</v>
          </cell>
          <cell r="I125">
            <v>-365214102.76991618</v>
          </cell>
        </row>
        <row r="126">
          <cell r="A126" t="str">
            <v>108TPDGU</v>
          </cell>
          <cell r="B126" t="str">
            <v>108TP</v>
          </cell>
          <cell r="D126">
            <v>-363778939.134224</v>
          </cell>
          <cell r="F126" t="str">
            <v>108TPDGU</v>
          </cell>
          <cell r="G126" t="str">
            <v>108TP</v>
          </cell>
          <cell r="I126">
            <v>-363778939.134224</v>
          </cell>
        </row>
        <row r="127">
          <cell r="A127" t="str">
            <v>108TPSG</v>
          </cell>
          <cell r="B127" t="str">
            <v>108TP</v>
          </cell>
          <cell r="D127">
            <v>-289131390.94646019</v>
          </cell>
          <cell r="F127" t="str">
            <v>108TPSG</v>
          </cell>
          <cell r="G127" t="str">
            <v>108TP</v>
          </cell>
          <cell r="I127">
            <v>-289131390.94646019</v>
          </cell>
        </row>
        <row r="128">
          <cell r="A128" t="str">
            <v>111390OR</v>
          </cell>
          <cell r="B128" t="str">
            <v>111390</v>
          </cell>
          <cell r="D128">
            <v>-377929.83</v>
          </cell>
          <cell r="F128" t="str">
            <v>111390OR</v>
          </cell>
          <cell r="G128" t="str">
            <v>111390</v>
          </cell>
          <cell r="I128">
            <v>-377929.83</v>
          </cell>
        </row>
        <row r="129">
          <cell r="A129" t="str">
            <v>111390SO</v>
          </cell>
          <cell r="B129" t="str">
            <v>111390</v>
          </cell>
          <cell r="D129">
            <v>2771857.69</v>
          </cell>
          <cell r="F129" t="str">
            <v>111390SO</v>
          </cell>
          <cell r="G129" t="str">
            <v>111390</v>
          </cell>
          <cell r="I129">
            <v>2771857.69</v>
          </cell>
        </row>
        <row r="130">
          <cell r="A130" t="str">
            <v>111390WYP</v>
          </cell>
          <cell r="B130" t="str">
            <v>111390</v>
          </cell>
          <cell r="D130">
            <v>-114919.47</v>
          </cell>
          <cell r="F130" t="str">
            <v>111390WYP</v>
          </cell>
          <cell r="G130" t="str">
            <v>111390</v>
          </cell>
          <cell r="I130">
            <v>-114919.47</v>
          </cell>
        </row>
        <row r="131">
          <cell r="A131" t="str">
            <v>111GPCA</v>
          </cell>
          <cell r="B131" t="str">
            <v>111GP</v>
          </cell>
          <cell r="D131">
            <v>-613222.27</v>
          </cell>
          <cell r="F131" t="str">
            <v>111GPCA</v>
          </cell>
          <cell r="G131" t="str">
            <v>111GP</v>
          </cell>
          <cell r="I131">
            <v>-613222.27</v>
          </cell>
        </row>
        <row r="132">
          <cell r="A132" t="str">
            <v>111GPCN</v>
          </cell>
          <cell r="B132" t="str">
            <v>111GP</v>
          </cell>
          <cell r="D132">
            <v>-1740072.7</v>
          </cell>
          <cell r="F132" t="str">
            <v>111GPCN</v>
          </cell>
          <cell r="G132" t="str">
            <v>111GP</v>
          </cell>
          <cell r="I132">
            <v>-1740072.7</v>
          </cell>
        </row>
        <row r="133">
          <cell r="A133" t="str">
            <v>111GPOR</v>
          </cell>
          <cell r="B133" t="str">
            <v>111GP</v>
          </cell>
          <cell r="D133">
            <v>-7041717.2100000018</v>
          </cell>
          <cell r="F133" t="str">
            <v>111GPOR</v>
          </cell>
          <cell r="G133" t="str">
            <v>111GP</v>
          </cell>
          <cell r="I133">
            <v>-7041717.2100000018</v>
          </cell>
        </row>
        <row r="134">
          <cell r="A134" t="str">
            <v>111GPSO</v>
          </cell>
          <cell r="B134" t="str">
            <v>111GP</v>
          </cell>
          <cell r="D134">
            <v>-7886431.5199999986</v>
          </cell>
          <cell r="F134" t="str">
            <v>111GPSO</v>
          </cell>
          <cell r="G134" t="str">
            <v>111GP</v>
          </cell>
          <cell r="I134">
            <v>-7886431.5199999986</v>
          </cell>
        </row>
        <row r="135">
          <cell r="A135" t="str">
            <v>111GPUT</v>
          </cell>
          <cell r="B135" t="str">
            <v>111GP</v>
          </cell>
          <cell r="D135">
            <v>-22703.99</v>
          </cell>
          <cell r="F135" t="str">
            <v>111GPUT</v>
          </cell>
          <cell r="G135" t="str">
            <v>111GP</v>
          </cell>
          <cell r="I135">
            <v>-22703.99</v>
          </cell>
        </row>
        <row r="136">
          <cell r="A136" t="str">
            <v>111GPWA</v>
          </cell>
          <cell r="B136" t="str">
            <v>111GP</v>
          </cell>
          <cell r="D136">
            <v>-1171952</v>
          </cell>
          <cell r="F136" t="str">
            <v>111GPWA</v>
          </cell>
          <cell r="G136" t="str">
            <v>111GP</v>
          </cell>
          <cell r="I136">
            <v>-1171952</v>
          </cell>
        </row>
        <row r="137">
          <cell r="A137" t="str">
            <v>111GPWYP</v>
          </cell>
          <cell r="B137" t="str">
            <v>111GP</v>
          </cell>
          <cell r="D137">
            <v>-5459214.8799999999</v>
          </cell>
          <cell r="F137" t="str">
            <v>111GPWYP</v>
          </cell>
          <cell r="G137" t="str">
            <v>111GP</v>
          </cell>
          <cell r="I137">
            <v>-5459214.8799999999</v>
          </cell>
        </row>
        <row r="138">
          <cell r="A138" t="str">
            <v>111GPWYU</v>
          </cell>
          <cell r="B138" t="str">
            <v>111GP</v>
          </cell>
          <cell r="D138">
            <v>-21442.67</v>
          </cell>
          <cell r="F138" t="str">
            <v>111GPWYU</v>
          </cell>
          <cell r="G138" t="str">
            <v>111GP</v>
          </cell>
          <cell r="I138">
            <v>-21442.67</v>
          </cell>
        </row>
        <row r="139">
          <cell r="A139" t="str">
            <v>111HPSG</v>
          </cell>
          <cell r="B139" t="str">
            <v>111HP</v>
          </cell>
          <cell r="D139">
            <v>-208154.93</v>
          </cell>
          <cell r="F139" t="str">
            <v>111HPSG</v>
          </cell>
          <cell r="G139" t="str">
            <v>111HP</v>
          </cell>
          <cell r="I139">
            <v>-208154.93</v>
          </cell>
        </row>
        <row r="140">
          <cell r="A140" t="str">
            <v>111IPCA</v>
          </cell>
          <cell r="B140" t="str">
            <v>111IP</v>
          </cell>
          <cell r="D140">
            <v>-809955.12598517328</v>
          </cell>
          <cell r="F140" t="str">
            <v>111IPCA</v>
          </cell>
          <cell r="G140" t="str">
            <v>111IP</v>
          </cell>
          <cell r="I140">
            <v>-809955.12598517328</v>
          </cell>
        </row>
        <row r="141">
          <cell r="A141" t="str">
            <v>111IPCN</v>
          </cell>
          <cell r="B141" t="str">
            <v>111IP</v>
          </cell>
          <cell r="D141">
            <v>-79276291.294796139</v>
          </cell>
          <cell r="F141" t="str">
            <v>111IPCN</v>
          </cell>
          <cell r="G141" t="str">
            <v>111IP</v>
          </cell>
          <cell r="I141">
            <v>-79276291.294796139</v>
          </cell>
        </row>
        <row r="142">
          <cell r="A142" t="str">
            <v>111IPDGP</v>
          </cell>
          <cell r="B142" t="str">
            <v>111IP</v>
          </cell>
          <cell r="D142">
            <v>-2729537.0298926528</v>
          </cell>
          <cell r="F142" t="str">
            <v>111IPDGP</v>
          </cell>
          <cell r="G142" t="str">
            <v>111IP</v>
          </cell>
          <cell r="I142">
            <v>-2729537.0298926528</v>
          </cell>
        </row>
        <row r="143">
          <cell r="A143" t="str">
            <v>111IPDGU</v>
          </cell>
          <cell r="B143" t="str">
            <v>111IP</v>
          </cell>
          <cell r="D143">
            <v>-326294.31178299617</v>
          </cell>
          <cell r="F143" t="str">
            <v>111IPDGU</v>
          </cell>
          <cell r="G143" t="str">
            <v>111IP</v>
          </cell>
          <cell r="I143">
            <v>-326294.31178299617</v>
          </cell>
        </row>
        <row r="144">
          <cell r="A144" t="str">
            <v>111IPIDU</v>
          </cell>
          <cell r="B144" t="str">
            <v>111IP</v>
          </cell>
          <cell r="D144">
            <v>-2534349.0187148615</v>
          </cell>
          <cell r="F144" t="str">
            <v>111IPIDU</v>
          </cell>
          <cell r="G144" t="str">
            <v>111IP</v>
          </cell>
          <cell r="I144">
            <v>-2534349.0187148615</v>
          </cell>
        </row>
        <row r="145">
          <cell r="A145" t="str">
            <v>111IPOR</v>
          </cell>
          <cell r="B145" t="str">
            <v>111IP</v>
          </cell>
          <cell r="D145">
            <v>-1093752.3395360499</v>
          </cell>
          <cell r="F145" t="str">
            <v>111IPOR</v>
          </cell>
          <cell r="G145" t="str">
            <v>111IP</v>
          </cell>
          <cell r="I145">
            <v>-1093752.3395360499</v>
          </cell>
        </row>
        <row r="146">
          <cell r="A146" t="str">
            <v>111IPSE</v>
          </cell>
          <cell r="B146" t="str">
            <v>111IP</v>
          </cell>
          <cell r="D146">
            <v>-874110.19848358852</v>
          </cell>
          <cell r="F146" t="str">
            <v>111IPSE</v>
          </cell>
          <cell r="G146" t="str">
            <v>111IP</v>
          </cell>
          <cell r="I146">
            <v>-874110.19848358852</v>
          </cell>
        </row>
        <row r="147">
          <cell r="A147" t="str">
            <v>111IPSG</v>
          </cell>
          <cell r="B147" t="str">
            <v>111IP</v>
          </cell>
          <cell r="D147">
            <v>-18605983.757621642</v>
          </cell>
          <cell r="F147" t="str">
            <v>111IPSG</v>
          </cell>
          <cell r="G147" t="str">
            <v>111IP</v>
          </cell>
          <cell r="I147">
            <v>-18605983.757621642</v>
          </cell>
        </row>
        <row r="148">
          <cell r="A148" t="str">
            <v>111IPSG-P</v>
          </cell>
          <cell r="B148" t="str">
            <v>111IP</v>
          </cell>
          <cell r="D148">
            <v>-10365003.992019074</v>
          </cell>
          <cell r="F148" t="str">
            <v>111IPSG-P</v>
          </cell>
          <cell r="G148" t="str">
            <v>111IP</v>
          </cell>
          <cell r="I148">
            <v>-10365003.992019074</v>
          </cell>
        </row>
        <row r="149">
          <cell r="A149" t="str">
            <v>111IPSG-U</v>
          </cell>
          <cell r="B149" t="str">
            <v>111IP</v>
          </cell>
          <cell r="D149">
            <v>-2515191.0067030014</v>
          </cell>
          <cell r="F149" t="str">
            <v>111IPSG-U</v>
          </cell>
          <cell r="G149" t="str">
            <v>111IP</v>
          </cell>
          <cell r="I149">
            <v>-2515191.0067030014</v>
          </cell>
        </row>
        <row r="150">
          <cell r="A150" t="str">
            <v>111IPSO</v>
          </cell>
          <cell r="B150" t="str">
            <v>111IP</v>
          </cell>
          <cell r="D150">
            <v>-247394813.37810645</v>
          </cell>
          <cell r="F150" t="str">
            <v>111IPSO</v>
          </cell>
          <cell r="G150" t="str">
            <v>111IP</v>
          </cell>
          <cell r="I150">
            <v>-247394813.37810645</v>
          </cell>
        </row>
        <row r="151">
          <cell r="A151" t="str">
            <v>111IPSSGCH</v>
          </cell>
          <cell r="B151" t="str">
            <v>111IP</v>
          </cell>
          <cell r="D151">
            <v>-7699.8479655317769</v>
          </cell>
          <cell r="F151" t="str">
            <v>111IPSSGCH</v>
          </cell>
          <cell r="G151" t="str">
            <v>111IP</v>
          </cell>
          <cell r="I151">
            <v>-7699.8479655317769</v>
          </cell>
        </row>
        <row r="152">
          <cell r="A152" t="str">
            <v>111IPSSGCT</v>
          </cell>
          <cell r="B152" t="str">
            <v>111IP</v>
          </cell>
          <cell r="D152">
            <v>-28413.83</v>
          </cell>
          <cell r="F152" t="str">
            <v>111IPSSGCT</v>
          </cell>
          <cell r="G152" t="str">
            <v>111IP</v>
          </cell>
          <cell r="I152">
            <v>-28413.83</v>
          </cell>
        </row>
        <row r="153">
          <cell r="A153" t="str">
            <v>111IPUT</v>
          </cell>
          <cell r="B153" t="str">
            <v>111IP</v>
          </cell>
          <cell r="D153">
            <v>-10856941.318424961</v>
          </cell>
          <cell r="F153" t="str">
            <v>111IPUT</v>
          </cell>
          <cell r="G153" t="str">
            <v>111IP</v>
          </cell>
          <cell r="I153">
            <v>-10856941.318424961</v>
          </cell>
        </row>
        <row r="154">
          <cell r="A154" t="str">
            <v>111IPWA</v>
          </cell>
          <cell r="B154" t="str">
            <v>111IP</v>
          </cell>
          <cell r="D154">
            <v>-64004.683232162162</v>
          </cell>
          <cell r="F154" t="str">
            <v>111IPWA</v>
          </cell>
          <cell r="G154" t="str">
            <v>111IP</v>
          </cell>
          <cell r="I154">
            <v>-64004.683232162162</v>
          </cell>
        </row>
        <row r="155">
          <cell r="A155" t="str">
            <v>111IPWYP</v>
          </cell>
          <cell r="B155" t="str">
            <v>111IP</v>
          </cell>
          <cell r="D155">
            <v>-3571359.4378900048</v>
          </cell>
          <cell r="F155" t="str">
            <v>111IPWYP</v>
          </cell>
          <cell r="G155" t="str">
            <v>111IP</v>
          </cell>
          <cell r="I155">
            <v>-3571359.4378900048</v>
          </cell>
        </row>
        <row r="156">
          <cell r="A156" t="str">
            <v>111IPWYU</v>
          </cell>
          <cell r="B156" t="str">
            <v>111IP</v>
          </cell>
          <cell r="D156">
            <v>-1432539.8402307166</v>
          </cell>
          <cell r="F156" t="str">
            <v>111IPWYU</v>
          </cell>
          <cell r="G156" t="str">
            <v>111IP</v>
          </cell>
          <cell r="I156">
            <v>-1432539.8402307166</v>
          </cell>
        </row>
        <row r="157">
          <cell r="A157" t="str">
            <v>111SPSG</v>
          </cell>
          <cell r="B157" t="str">
            <v>111SP</v>
          </cell>
          <cell r="D157">
            <v>0</v>
          </cell>
          <cell r="F157" t="str">
            <v>111SPSG</v>
          </cell>
          <cell r="G157" t="str">
            <v>111SP</v>
          </cell>
          <cell r="I157">
            <v>0</v>
          </cell>
        </row>
        <row r="158">
          <cell r="A158" t="str">
            <v>114DGP</v>
          </cell>
          <cell r="B158" t="str">
            <v>114</v>
          </cell>
          <cell r="D158">
            <v>14560710.68</v>
          </cell>
          <cell r="F158" t="str">
            <v>114DGP</v>
          </cell>
          <cell r="G158" t="str">
            <v>114</v>
          </cell>
          <cell r="I158">
            <v>14560710.68</v>
          </cell>
        </row>
        <row r="159">
          <cell r="A159" t="str">
            <v>114SG</v>
          </cell>
          <cell r="B159" t="str">
            <v>114</v>
          </cell>
          <cell r="D159">
            <v>142633069.09999999</v>
          </cell>
          <cell r="F159" t="str">
            <v>114SG</v>
          </cell>
          <cell r="G159" t="str">
            <v>114</v>
          </cell>
          <cell r="I159">
            <v>142633069.09999999</v>
          </cell>
        </row>
        <row r="160">
          <cell r="A160" t="str">
            <v>115DGP</v>
          </cell>
          <cell r="B160" t="str">
            <v>115</v>
          </cell>
          <cell r="D160">
            <v>-10075152.010000017</v>
          </cell>
          <cell r="F160" t="str">
            <v>115DGP</v>
          </cell>
          <cell r="G160" t="str">
            <v>115</v>
          </cell>
          <cell r="I160">
            <v>-10075152.010000017</v>
          </cell>
        </row>
        <row r="161">
          <cell r="A161" t="str">
            <v>115SG</v>
          </cell>
          <cell r="B161" t="str">
            <v>115</v>
          </cell>
          <cell r="D161">
            <v>-68443824.009999961</v>
          </cell>
          <cell r="F161" t="str">
            <v>115SG</v>
          </cell>
          <cell r="G161" t="str">
            <v>115</v>
          </cell>
          <cell r="I161">
            <v>-68443824.009999961</v>
          </cell>
        </row>
        <row r="162">
          <cell r="A162" t="str">
            <v>124CA</v>
          </cell>
          <cell r="B162" t="str">
            <v>124</v>
          </cell>
          <cell r="D162">
            <v>453046.32661675429</v>
          </cell>
          <cell r="F162" t="str">
            <v>124CA</v>
          </cell>
          <cell r="G162" t="str">
            <v>124</v>
          </cell>
          <cell r="I162">
            <v>453046.32661675429</v>
          </cell>
        </row>
        <row r="163">
          <cell r="A163" t="str">
            <v>124IDU</v>
          </cell>
          <cell r="B163" t="str">
            <v>124</v>
          </cell>
          <cell r="D163">
            <v>46602.304211872121</v>
          </cell>
          <cell r="F163" t="str">
            <v>124IDU</v>
          </cell>
          <cell r="G163" t="str">
            <v>124</v>
          </cell>
          <cell r="I163">
            <v>46602.304211872121</v>
          </cell>
        </row>
        <row r="164">
          <cell r="A164" t="str">
            <v>124OR</v>
          </cell>
          <cell r="B164" t="str">
            <v>124</v>
          </cell>
          <cell r="D164">
            <v>40831.554883113567</v>
          </cell>
          <cell r="F164" t="str">
            <v>124OR</v>
          </cell>
          <cell r="G164" t="str">
            <v>124</v>
          </cell>
          <cell r="I164">
            <v>40831.554883113567</v>
          </cell>
        </row>
        <row r="165">
          <cell r="A165" t="str">
            <v>124OTHER</v>
          </cell>
          <cell r="B165" t="str">
            <v>124</v>
          </cell>
          <cell r="D165">
            <v>-1061795.76</v>
          </cell>
          <cell r="F165" t="str">
            <v>124OTHER</v>
          </cell>
          <cell r="G165" t="str">
            <v>124</v>
          </cell>
          <cell r="I165">
            <v>-1061795.76</v>
          </cell>
        </row>
        <row r="166">
          <cell r="A166" t="str">
            <v>124SO</v>
          </cell>
          <cell r="B166" t="str">
            <v>124</v>
          </cell>
          <cell r="D166">
            <v>0</v>
          </cell>
          <cell r="F166" t="str">
            <v>124SO</v>
          </cell>
          <cell r="G166" t="str">
            <v>124</v>
          </cell>
          <cell r="I166">
            <v>0</v>
          </cell>
        </row>
        <row r="167">
          <cell r="A167" t="str">
            <v>124UT</v>
          </cell>
          <cell r="B167" t="str">
            <v>124</v>
          </cell>
          <cell r="D167">
            <v>5927954.8205778804</v>
          </cell>
          <cell r="F167" t="str">
            <v>124UT</v>
          </cell>
          <cell r="G167" t="str">
            <v>124</v>
          </cell>
          <cell r="I167">
            <v>5927954.8205778804</v>
          </cell>
        </row>
        <row r="168">
          <cell r="A168" t="str">
            <v>124WA</v>
          </cell>
          <cell r="B168" t="str">
            <v>124</v>
          </cell>
          <cell r="D168">
            <v>2193032.8198481048</v>
          </cell>
          <cell r="F168" t="str">
            <v>124WA</v>
          </cell>
          <cell r="G168" t="str">
            <v>124</v>
          </cell>
          <cell r="I168">
            <v>2193032.8198481048</v>
          </cell>
        </row>
        <row r="169">
          <cell r="A169" t="str">
            <v>124WYP</v>
          </cell>
          <cell r="B169" t="str">
            <v>124</v>
          </cell>
          <cell r="D169">
            <v>114856.86</v>
          </cell>
          <cell r="F169" t="str">
            <v>124WYP</v>
          </cell>
          <cell r="G169" t="str">
            <v>124</v>
          </cell>
          <cell r="I169">
            <v>114856.86</v>
          </cell>
        </row>
        <row r="170">
          <cell r="A170" t="str">
            <v>124WYU</v>
          </cell>
          <cell r="B170" t="str">
            <v>124</v>
          </cell>
          <cell r="D170">
            <v>13897.416342905062</v>
          </cell>
          <cell r="F170" t="str">
            <v>124WYU</v>
          </cell>
          <cell r="G170" t="str">
            <v>124</v>
          </cell>
          <cell r="I170">
            <v>13897.416342905062</v>
          </cell>
        </row>
        <row r="171">
          <cell r="A171" t="str">
            <v>131SNP</v>
          </cell>
          <cell r="B171" t="str">
            <v>131</v>
          </cell>
          <cell r="D171">
            <v>16273751.999166666</v>
          </cell>
          <cell r="F171" t="str">
            <v>131SNP</v>
          </cell>
          <cell r="G171" t="str">
            <v>131</v>
          </cell>
          <cell r="I171">
            <v>16273751.999166666</v>
          </cell>
        </row>
        <row r="172">
          <cell r="A172" t="str">
            <v>135SG</v>
          </cell>
          <cell r="B172" t="str">
            <v>135</v>
          </cell>
          <cell r="D172">
            <v>-24549.195833333335</v>
          </cell>
          <cell r="F172" t="str">
            <v>135SG</v>
          </cell>
          <cell r="G172" t="str">
            <v>135</v>
          </cell>
          <cell r="I172">
            <v>-24549.195833333335</v>
          </cell>
        </row>
        <row r="173">
          <cell r="A173" t="str">
            <v>141DGU</v>
          </cell>
          <cell r="B173" t="str">
            <v>141</v>
          </cell>
          <cell r="D173">
            <v>416972.98</v>
          </cell>
          <cell r="F173" t="str">
            <v>141DGU</v>
          </cell>
          <cell r="G173" t="str">
            <v>141</v>
          </cell>
          <cell r="I173">
            <v>416972.98</v>
          </cell>
        </row>
        <row r="174">
          <cell r="A174" t="str">
            <v>143SO</v>
          </cell>
          <cell r="B174" t="str">
            <v>143</v>
          </cell>
          <cell r="D174">
            <v>11667166.492500002</v>
          </cell>
          <cell r="F174" t="str">
            <v>143SO</v>
          </cell>
          <cell r="G174" t="str">
            <v>143</v>
          </cell>
          <cell r="I174">
            <v>11667166.492500002</v>
          </cell>
        </row>
        <row r="175">
          <cell r="A175" t="str">
            <v>151SE</v>
          </cell>
          <cell r="B175" t="str">
            <v>151</v>
          </cell>
          <cell r="D175">
            <v>56387875.469999999</v>
          </cell>
          <cell r="F175" t="str">
            <v>151SE</v>
          </cell>
          <cell r="G175" t="str">
            <v>151</v>
          </cell>
          <cell r="I175">
            <v>56387875.469999999</v>
          </cell>
        </row>
        <row r="176">
          <cell r="A176" t="str">
            <v>151SSECH</v>
          </cell>
          <cell r="B176" t="str">
            <v>151</v>
          </cell>
          <cell r="D176">
            <v>8679554.7699999996</v>
          </cell>
          <cell r="F176" t="str">
            <v>151SSECH</v>
          </cell>
          <cell r="G176" t="str">
            <v>151</v>
          </cell>
          <cell r="I176">
            <v>8679554.7699999996</v>
          </cell>
        </row>
        <row r="177">
          <cell r="A177" t="str">
            <v>151SSECT</v>
          </cell>
          <cell r="B177" t="str">
            <v>151</v>
          </cell>
          <cell r="D177">
            <v>84819.76</v>
          </cell>
          <cell r="F177" t="str">
            <v>151SSECT</v>
          </cell>
          <cell r="G177" t="str">
            <v>151</v>
          </cell>
          <cell r="I177">
            <v>84819.76</v>
          </cell>
        </row>
        <row r="178">
          <cell r="A178" t="str">
            <v>154CA</v>
          </cell>
          <cell r="B178" t="str">
            <v>154</v>
          </cell>
          <cell r="D178">
            <v>732212.44</v>
          </cell>
          <cell r="F178" t="str">
            <v>154CA</v>
          </cell>
          <cell r="G178" t="str">
            <v>154</v>
          </cell>
          <cell r="I178">
            <v>732212.44</v>
          </cell>
        </row>
        <row r="179">
          <cell r="A179" t="str">
            <v>154IDU</v>
          </cell>
          <cell r="B179" t="str">
            <v>154</v>
          </cell>
          <cell r="D179">
            <v>2691048.39</v>
          </cell>
          <cell r="F179" t="str">
            <v>154IDU</v>
          </cell>
          <cell r="G179" t="str">
            <v>154</v>
          </cell>
          <cell r="I179">
            <v>2691048.39</v>
          </cell>
        </row>
        <row r="180">
          <cell r="A180" t="str">
            <v>154OR</v>
          </cell>
          <cell r="B180" t="str">
            <v>154</v>
          </cell>
          <cell r="D180">
            <v>12807331.410000004</v>
          </cell>
          <cell r="F180" t="str">
            <v>154OR</v>
          </cell>
          <cell r="G180" t="str">
            <v>154</v>
          </cell>
          <cell r="I180">
            <v>12807331.410000004</v>
          </cell>
        </row>
        <row r="181">
          <cell r="A181" t="str">
            <v>154SE</v>
          </cell>
          <cell r="B181" t="str">
            <v>154</v>
          </cell>
          <cell r="D181">
            <v>2710855.28</v>
          </cell>
          <cell r="F181" t="str">
            <v>154SE</v>
          </cell>
          <cell r="G181" t="str">
            <v>154</v>
          </cell>
          <cell r="I181">
            <v>2710855.28</v>
          </cell>
        </row>
        <row r="182">
          <cell r="A182" t="str">
            <v>154SNPD</v>
          </cell>
          <cell r="B182" t="str">
            <v>154</v>
          </cell>
          <cell r="D182">
            <v>208396.03</v>
          </cell>
          <cell r="F182" t="str">
            <v>154SNPD</v>
          </cell>
          <cell r="G182" t="str">
            <v>154</v>
          </cell>
          <cell r="I182">
            <v>208396.03</v>
          </cell>
        </row>
        <row r="183">
          <cell r="A183" t="str">
            <v>154SNPPH</v>
          </cell>
          <cell r="B183" t="str">
            <v>154</v>
          </cell>
          <cell r="D183">
            <v>-19220.939999999999</v>
          </cell>
          <cell r="F183" t="str">
            <v>154SNPPH</v>
          </cell>
          <cell r="G183" t="str">
            <v>154</v>
          </cell>
          <cell r="I183">
            <v>-19220.939999999999</v>
          </cell>
        </row>
        <row r="184">
          <cell r="A184" t="str">
            <v>154SNPPS</v>
          </cell>
          <cell r="B184" t="str">
            <v>154</v>
          </cell>
          <cell r="D184">
            <v>52859974.04999999</v>
          </cell>
          <cell r="F184" t="str">
            <v>154SNPPS</v>
          </cell>
          <cell r="G184" t="str">
            <v>154</v>
          </cell>
          <cell r="I184">
            <v>52859974.04999999</v>
          </cell>
        </row>
        <row r="185">
          <cell r="A185" t="str">
            <v>154SNPT</v>
          </cell>
          <cell r="B185" t="str">
            <v>154</v>
          </cell>
          <cell r="D185">
            <v>14206257.459999997</v>
          </cell>
          <cell r="F185" t="str">
            <v>154SNPT</v>
          </cell>
          <cell r="G185" t="str">
            <v>154</v>
          </cell>
          <cell r="I185">
            <v>14206257.459999997</v>
          </cell>
        </row>
        <row r="186">
          <cell r="A186" t="str">
            <v>154SO</v>
          </cell>
          <cell r="B186" t="str">
            <v>154</v>
          </cell>
          <cell r="D186">
            <v>-5363443.24</v>
          </cell>
          <cell r="F186" t="str">
            <v>154SO</v>
          </cell>
          <cell r="G186" t="str">
            <v>154</v>
          </cell>
          <cell r="I186">
            <v>-5363443.24</v>
          </cell>
        </row>
        <row r="187">
          <cell r="A187" t="str">
            <v>154SSGCH</v>
          </cell>
          <cell r="B187" t="str">
            <v>154</v>
          </cell>
          <cell r="D187">
            <v>222216.23</v>
          </cell>
          <cell r="F187" t="str">
            <v>154SSGCH</v>
          </cell>
          <cell r="G187" t="str">
            <v>154</v>
          </cell>
          <cell r="I187">
            <v>222216.23</v>
          </cell>
        </row>
        <row r="188">
          <cell r="A188" t="str">
            <v>154SSGCT</v>
          </cell>
          <cell r="B188" t="str">
            <v>154</v>
          </cell>
          <cell r="D188">
            <v>4016.56</v>
          </cell>
          <cell r="F188" t="str">
            <v>154SSGCT</v>
          </cell>
          <cell r="G188" t="str">
            <v>154</v>
          </cell>
          <cell r="I188">
            <v>4016.56</v>
          </cell>
        </row>
        <row r="189">
          <cell r="A189" t="str">
            <v>154UT</v>
          </cell>
          <cell r="B189" t="str">
            <v>154</v>
          </cell>
          <cell r="D189">
            <v>19718661.570000004</v>
          </cell>
          <cell r="F189" t="str">
            <v>154UT</v>
          </cell>
          <cell r="G189" t="str">
            <v>154</v>
          </cell>
          <cell r="I189">
            <v>19718661.570000004</v>
          </cell>
        </row>
        <row r="190">
          <cell r="A190" t="str">
            <v>154WA</v>
          </cell>
          <cell r="B190" t="str">
            <v>154</v>
          </cell>
          <cell r="D190">
            <v>3259642.6</v>
          </cell>
          <cell r="F190" t="str">
            <v>154WA</v>
          </cell>
          <cell r="G190" t="str">
            <v>154</v>
          </cell>
          <cell r="I190">
            <v>3259642.6</v>
          </cell>
        </row>
        <row r="191">
          <cell r="A191" t="str">
            <v>154WYP</v>
          </cell>
          <cell r="B191" t="str">
            <v>154</v>
          </cell>
          <cell r="D191">
            <v>4057081.06</v>
          </cell>
          <cell r="F191" t="str">
            <v>154WYP</v>
          </cell>
          <cell r="G191" t="str">
            <v>154</v>
          </cell>
          <cell r="I191">
            <v>4057081.06</v>
          </cell>
        </row>
        <row r="192">
          <cell r="A192" t="str">
            <v>154WYU</v>
          </cell>
          <cell r="B192" t="str">
            <v>154</v>
          </cell>
          <cell r="D192">
            <v>468764.86</v>
          </cell>
          <cell r="F192" t="str">
            <v>154WYU</v>
          </cell>
          <cell r="G192" t="str">
            <v>154</v>
          </cell>
          <cell r="I192">
            <v>468764.86</v>
          </cell>
        </row>
        <row r="193">
          <cell r="A193" t="str">
            <v>165GPS</v>
          </cell>
          <cell r="B193" t="str">
            <v>165</v>
          </cell>
          <cell r="D193">
            <v>5402149.6900000004</v>
          </cell>
          <cell r="F193" t="str">
            <v>165GPS</v>
          </cell>
          <cell r="G193" t="str">
            <v>165</v>
          </cell>
          <cell r="I193">
            <v>5402149.6900000004</v>
          </cell>
        </row>
        <row r="194">
          <cell r="A194" t="str">
            <v>165IDU</v>
          </cell>
          <cell r="B194" t="str">
            <v>165</v>
          </cell>
          <cell r="D194">
            <v>76820.75</v>
          </cell>
          <cell r="F194" t="str">
            <v>165IDU</v>
          </cell>
          <cell r="G194" t="str">
            <v>165</v>
          </cell>
          <cell r="I194">
            <v>76820.75</v>
          </cell>
        </row>
        <row r="195">
          <cell r="A195" t="str">
            <v>165OR</v>
          </cell>
          <cell r="B195" t="str">
            <v>165</v>
          </cell>
          <cell r="D195">
            <v>2447995.4300000002</v>
          </cell>
          <cell r="F195" t="str">
            <v>165OR</v>
          </cell>
          <cell r="G195" t="str">
            <v>165</v>
          </cell>
          <cell r="I195">
            <v>2447995.4300000002</v>
          </cell>
        </row>
        <row r="196">
          <cell r="A196" t="str">
            <v>165OTHER</v>
          </cell>
          <cell r="B196" t="str">
            <v>165</v>
          </cell>
          <cell r="D196">
            <v>110515.42</v>
          </cell>
          <cell r="F196" t="str">
            <v>165OTHER</v>
          </cell>
          <cell r="G196" t="str">
            <v>165</v>
          </cell>
          <cell r="I196">
            <v>110515.42</v>
          </cell>
        </row>
        <row r="197">
          <cell r="A197" t="str">
            <v>165SE</v>
          </cell>
          <cell r="B197" t="str">
            <v>165</v>
          </cell>
          <cell r="D197">
            <v>3117742.2600000114</v>
          </cell>
          <cell r="F197" t="str">
            <v>165SE</v>
          </cell>
          <cell r="G197" t="str">
            <v>165</v>
          </cell>
          <cell r="I197">
            <v>3117742.2600000114</v>
          </cell>
        </row>
        <row r="198">
          <cell r="A198" t="str">
            <v>165SG</v>
          </cell>
          <cell r="B198" t="str">
            <v>165</v>
          </cell>
          <cell r="D198">
            <v>1106639.67</v>
          </cell>
          <cell r="F198" t="str">
            <v>165SG</v>
          </cell>
          <cell r="G198" t="str">
            <v>165</v>
          </cell>
          <cell r="I198">
            <v>1106639.67</v>
          </cell>
        </row>
        <row r="199">
          <cell r="A199" t="str">
            <v>165SO</v>
          </cell>
          <cell r="B199" t="str">
            <v>165</v>
          </cell>
          <cell r="D199">
            <v>7438750.3099999996</v>
          </cell>
          <cell r="F199" t="str">
            <v>165SO</v>
          </cell>
          <cell r="G199" t="str">
            <v>165</v>
          </cell>
          <cell r="I199">
            <v>7438750.3099999996</v>
          </cell>
        </row>
        <row r="200">
          <cell r="A200" t="str">
            <v>165UT</v>
          </cell>
          <cell r="B200" t="str">
            <v>165</v>
          </cell>
          <cell r="D200">
            <v>731582.25</v>
          </cell>
          <cell r="F200" t="str">
            <v>165UT</v>
          </cell>
          <cell r="G200" t="str">
            <v>165</v>
          </cell>
          <cell r="I200">
            <v>731582.25</v>
          </cell>
        </row>
        <row r="201">
          <cell r="A201" t="str">
            <v>165WA</v>
          </cell>
          <cell r="B201" t="str">
            <v>165</v>
          </cell>
          <cell r="D201">
            <v>0</v>
          </cell>
          <cell r="F201" t="str">
            <v>165WA</v>
          </cell>
          <cell r="G201" t="str">
            <v>165</v>
          </cell>
          <cell r="I201">
            <v>0</v>
          </cell>
        </row>
        <row r="202">
          <cell r="A202" t="str">
            <v>165WYP</v>
          </cell>
          <cell r="B202" t="str">
            <v>165</v>
          </cell>
          <cell r="D202">
            <v>226078.61</v>
          </cell>
          <cell r="F202" t="str">
            <v>165WYP</v>
          </cell>
          <cell r="G202" t="str">
            <v>165</v>
          </cell>
          <cell r="I202">
            <v>226078.61</v>
          </cell>
        </row>
        <row r="203">
          <cell r="A203" t="str">
            <v>165WYU</v>
          </cell>
          <cell r="B203" t="str">
            <v>165</v>
          </cell>
          <cell r="D203">
            <v>0</v>
          </cell>
          <cell r="F203" t="str">
            <v>165WYU</v>
          </cell>
          <cell r="G203" t="str">
            <v>165</v>
          </cell>
          <cell r="I203">
            <v>0</v>
          </cell>
        </row>
        <row r="204">
          <cell r="A204" t="str">
            <v>18222OR</v>
          </cell>
          <cell r="B204" t="str">
            <v>18222</v>
          </cell>
          <cell r="D204">
            <v>-294464.21000000002</v>
          </cell>
          <cell r="F204" t="str">
            <v>18222OR</v>
          </cell>
          <cell r="G204" t="str">
            <v>18222</v>
          </cell>
          <cell r="I204">
            <v>-294464.21000000002</v>
          </cell>
        </row>
        <row r="205">
          <cell r="A205" t="str">
            <v>18222TROJD</v>
          </cell>
          <cell r="B205" t="str">
            <v>18222</v>
          </cell>
          <cell r="D205">
            <v>5185083.2</v>
          </cell>
          <cell r="F205" t="str">
            <v>18222TROJD</v>
          </cell>
          <cell r="G205" t="str">
            <v>18222</v>
          </cell>
          <cell r="I205">
            <v>5185083.2</v>
          </cell>
        </row>
        <row r="206">
          <cell r="A206" t="str">
            <v>18222TROJP</v>
          </cell>
          <cell r="B206" t="str">
            <v>18222</v>
          </cell>
          <cell r="D206">
            <v>3562103.48</v>
          </cell>
          <cell r="F206" t="str">
            <v>18222TROJP</v>
          </cell>
          <cell r="G206" t="str">
            <v>18222</v>
          </cell>
          <cell r="I206">
            <v>3562103.48</v>
          </cell>
        </row>
        <row r="207">
          <cell r="A207" t="str">
            <v>18222WA</v>
          </cell>
          <cell r="B207" t="str">
            <v>18222</v>
          </cell>
          <cell r="D207">
            <v>-1194984.21</v>
          </cell>
          <cell r="F207" t="str">
            <v>18222WA</v>
          </cell>
          <cell r="G207" t="str">
            <v>18222</v>
          </cell>
          <cell r="I207">
            <v>-1194984.21</v>
          </cell>
        </row>
        <row r="208">
          <cell r="A208" t="str">
            <v>182MCA</v>
          </cell>
          <cell r="B208" t="str">
            <v>182M</v>
          </cell>
          <cell r="D208">
            <v>721726.9</v>
          </cell>
          <cell r="F208" t="str">
            <v>182MCA</v>
          </cell>
          <cell r="G208" t="str">
            <v>182M</v>
          </cell>
          <cell r="I208">
            <v>721726.9</v>
          </cell>
        </row>
        <row r="209">
          <cell r="A209" t="str">
            <v>182MIDU</v>
          </cell>
          <cell r="B209" t="str">
            <v>182M</v>
          </cell>
          <cell r="D209">
            <v>0</v>
          </cell>
          <cell r="F209" t="str">
            <v>182MIDU</v>
          </cell>
          <cell r="G209" t="str">
            <v>182M</v>
          </cell>
          <cell r="I209">
            <v>0</v>
          </cell>
        </row>
        <row r="210">
          <cell r="A210" t="str">
            <v>182MOR</v>
          </cell>
          <cell r="B210" t="str">
            <v>182M</v>
          </cell>
          <cell r="D210">
            <v>18976687.509999998</v>
          </cell>
          <cell r="F210" t="str">
            <v>182MOR</v>
          </cell>
          <cell r="G210" t="str">
            <v>182M</v>
          </cell>
          <cell r="I210">
            <v>18976687.509999998</v>
          </cell>
        </row>
        <row r="211">
          <cell r="A211" t="str">
            <v>182MOTHER</v>
          </cell>
          <cell r="B211" t="str">
            <v>182M</v>
          </cell>
          <cell r="D211">
            <v>35008107.289999999</v>
          </cell>
          <cell r="F211" t="str">
            <v>182MOTHER</v>
          </cell>
          <cell r="G211" t="str">
            <v>182M</v>
          </cell>
          <cell r="I211">
            <v>35008107.289999999</v>
          </cell>
        </row>
        <row r="212">
          <cell r="A212" t="str">
            <v>182MSE</v>
          </cell>
          <cell r="B212" t="str">
            <v>182M</v>
          </cell>
          <cell r="D212">
            <v>5304104.42</v>
          </cell>
          <cell r="F212" t="str">
            <v>182MSE</v>
          </cell>
          <cell r="G212" t="str">
            <v>182M</v>
          </cell>
          <cell r="I212">
            <v>5304104.42</v>
          </cell>
        </row>
        <row r="213">
          <cell r="A213" t="str">
            <v>182MSGCT</v>
          </cell>
          <cell r="B213" t="str">
            <v>182M</v>
          </cell>
          <cell r="D213">
            <v>12159604.6</v>
          </cell>
          <cell r="F213" t="str">
            <v>182MSGCT</v>
          </cell>
          <cell r="G213" t="str">
            <v>182M</v>
          </cell>
          <cell r="I213">
            <v>12159604.6</v>
          </cell>
        </row>
        <row r="214">
          <cell r="A214" t="str">
            <v>182MSG-P</v>
          </cell>
          <cell r="B214" t="str">
            <v>182M</v>
          </cell>
          <cell r="D214">
            <v>0</v>
          </cell>
          <cell r="F214" t="str">
            <v>182MSG-P</v>
          </cell>
          <cell r="G214" t="str">
            <v>182M</v>
          </cell>
          <cell r="I214">
            <v>0</v>
          </cell>
        </row>
        <row r="215">
          <cell r="A215" t="str">
            <v>182MSG-U</v>
          </cell>
          <cell r="B215" t="str">
            <v>182M</v>
          </cell>
          <cell r="D215">
            <v>0</v>
          </cell>
          <cell r="F215" t="str">
            <v>182MSG-U</v>
          </cell>
          <cell r="G215" t="str">
            <v>182M</v>
          </cell>
          <cell r="I215">
            <v>0</v>
          </cell>
        </row>
        <row r="216">
          <cell r="A216" t="str">
            <v>182MSO</v>
          </cell>
          <cell r="B216" t="str">
            <v>182M</v>
          </cell>
          <cell r="D216">
            <v>-3552466.5670000017</v>
          </cell>
          <cell r="F216" t="str">
            <v>182MSO</v>
          </cell>
          <cell r="G216" t="str">
            <v>182M</v>
          </cell>
          <cell r="I216">
            <v>-3552466.5670000017</v>
          </cell>
        </row>
        <row r="217">
          <cell r="A217" t="str">
            <v>182MUT</v>
          </cell>
          <cell r="B217" t="str">
            <v>182M</v>
          </cell>
          <cell r="D217">
            <v>8005589.6799999997</v>
          </cell>
          <cell r="F217" t="str">
            <v>182MUT</v>
          </cell>
          <cell r="G217" t="str">
            <v>182M</v>
          </cell>
          <cell r="I217">
            <v>8005589.6799999997</v>
          </cell>
        </row>
        <row r="218">
          <cell r="A218" t="str">
            <v>182MWA</v>
          </cell>
          <cell r="B218" t="str">
            <v>182M</v>
          </cell>
          <cell r="D218">
            <v>-561960.31999999995</v>
          </cell>
          <cell r="F218" t="str">
            <v>182MWA</v>
          </cell>
          <cell r="G218" t="str">
            <v>182M</v>
          </cell>
          <cell r="I218">
            <v>-561960.31999999995</v>
          </cell>
        </row>
        <row r="219">
          <cell r="A219" t="str">
            <v>182MWYP</v>
          </cell>
          <cell r="B219" t="str">
            <v>182M</v>
          </cell>
          <cell r="D219">
            <v>0</v>
          </cell>
          <cell r="F219" t="str">
            <v>182MWYP</v>
          </cell>
          <cell r="G219" t="str">
            <v>182M</v>
          </cell>
          <cell r="I219">
            <v>0</v>
          </cell>
        </row>
        <row r="220">
          <cell r="A220" t="str">
            <v>182MWYU</v>
          </cell>
          <cell r="B220" t="str">
            <v>182M</v>
          </cell>
          <cell r="D220">
            <v>0</v>
          </cell>
          <cell r="F220" t="str">
            <v>182MWYU</v>
          </cell>
          <cell r="G220" t="str">
            <v>182M</v>
          </cell>
          <cell r="I220">
            <v>0</v>
          </cell>
        </row>
        <row r="221">
          <cell r="A221" t="str">
            <v>182WCA</v>
          </cell>
          <cell r="B221" t="str">
            <v>182W</v>
          </cell>
          <cell r="D221">
            <v>0</v>
          </cell>
          <cell r="F221" t="str">
            <v>182WCA</v>
          </cell>
          <cell r="G221" t="str">
            <v>182W</v>
          </cell>
          <cell r="I221">
            <v>0</v>
          </cell>
        </row>
        <row r="222">
          <cell r="A222" t="str">
            <v>182WIDU</v>
          </cell>
          <cell r="B222" t="str">
            <v>182W</v>
          </cell>
          <cell r="D222">
            <v>7553089.4474999998</v>
          </cell>
          <cell r="F222" t="str">
            <v>182WIDU</v>
          </cell>
          <cell r="G222" t="str">
            <v>182W</v>
          </cell>
          <cell r="I222">
            <v>7553089.4474999998</v>
          </cell>
        </row>
        <row r="223">
          <cell r="A223" t="str">
            <v>182WOR</v>
          </cell>
          <cell r="B223" t="str">
            <v>182W</v>
          </cell>
          <cell r="D223">
            <v>0</v>
          </cell>
          <cell r="F223" t="str">
            <v>182WOR</v>
          </cell>
          <cell r="G223" t="str">
            <v>182W</v>
          </cell>
          <cell r="I223">
            <v>0</v>
          </cell>
        </row>
        <row r="224">
          <cell r="A224" t="str">
            <v>182WOTHER</v>
          </cell>
          <cell r="B224" t="str">
            <v>182W</v>
          </cell>
          <cell r="D224">
            <v>13239336.990000002</v>
          </cell>
          <cell r="F224" t="str">
            <v>182WOTHER</v>
          </cell>
          <cell r="G224" t="str">
            <v>182W</v>
          </cell>
          <cell r="I224">
            <v>13239336.990000002</v>
          </cell>
        </row>
        <row r="225">
          <cell r="A225" t="str">
            <v>182WUT</v>
          </cell>
          <cell r="B225" t="str">
            <v>182W</v>
          </cell>
          <cell r="D225">
            <v>4304329.7</v>
          </cell>
          <cell r="F225" t="str">
            <v>182WUT</v>
          </cell>
          <cell r="G225" t="str">
            <v>182W</v>
          </cell>
          <cell r="I225">
            <v>4304329.7</v>
          </cell>
        </row>
        <row r="226">
          <cell r="A226" t="str">
            <v>182WWA</v>
          </cell>
          <cell r="B226" t="str">
            <v>182W</v>
          </cell>
          <cell r="D226">
            <v>0</v>
          </cell>
          <cell r="F226" t="str">
            <v>182WWA</v>
          </cell>
          <cell r="G226" t="str">
            <v>182W</v>
          </cell>
          <cell r="I226">
            <v>0</v>
          </cell>
        </row>
        <row r="227">
          <cell r="A227" t="str">
            <v>182WWYP</v>
          </cell>
          <cell r="B227" t="str">
            <v>182W</v>
          </cell>
          <cell r="D227">
            <v>436965.96275000001</v>
          </cell>
          <cell r="F227" t="str">
            <v>182WWYP</v>
          </cell>
          <cell r="G227" t="str">
            <v>182W</v>
          </cell>
          <cell r="I227">
            <v>436965.96275000001</v>
          </cell>
        </row>
        <row r="228">
          <cell r="A228" t="str">
            <v>182WWYU</v>
          </cell>
          <cell r="B228" t="str">
            <v>182W</v>
          </cell>
          <cell r="D228">
            <v>21383.94</v>
          </cell>
          <cell r="F228" t="str">
            <v>182WWYU</v>
          </cell>
          <cell r="G228" t="str">
            <v>182W</v>
          </cell>
          <cell r="I228">
            <v>21383.94</v>
          </cell>
        </row>
        <row r="229">
          <cell r="A229" t="str">
            <v>186MCA</v>
          </cell>
          <cell r="B229" t="str">
            <v>186M</v>
          </cell>
          <cell r="D229">
            <v>0</v>
          </cell>
          <cell r="F229" t="str">
            <v>186MCA</v>
          </cell>
          <cell r="G229" t="str">
            <v>186M</v>
          </cell>
          <cell r="I229">
            <v>0</v>
          </cell>
        </row>
        <row r="230">
          <cell r="A230" t="str">
            <v>186MIDU</v>
          </cell>
          <cell r="B230" t="str">
            <v>186M</v>
          </cell>
          <cell r="D230">
            <v>5000</v>
          </cell>
          <cell r="F230" t="str">
            <v>186MIDU</v>
          </cell>
          <cell r="G230" t="str">
            <v>186M</v>
          </cell>
          <cell r="I230">
            <v>5000</v>
          </cell>
        </row>
        <row r="231">
          <cell r="A231" t="str">
            <v>186MOR</v>
          </cell>
          <cell r="B231" t="str">
            <v>186M</v>
          </cell>
          <cell r="D231">
            <v>0</v>
          </cell>
          <cell r="F231" t="str">
            <v>186MOR</v>
          </cell>
          <cell r="G231" t="str">
            <v>186M</v>
          </cell>
          <cell r="I231">
            <v>0</v>
          </cell>
        </row>
        <row r="232">
          <cell r="A232" t="str">
            <v>186MOTHER</v>
          </cell>
          <cell r="B232" t="str">
            <v>186M</v>
          </cell>
          <cell r="D232">
            <v>4244783.0999999996</v>
          </cell>
          <cell r="F232" t="str">
            <v>186MOTHER</v>
          </cell>
          <cell r="G232" t="str">
            <v>186M</v>
          </cell>
          <cell r="I232">
            <v>4244783.0999999996</v>
          </cell>
        </row>
        <row r="233">
          <cell r="A233" t="str">
            <v>186MSE</v>
          </cell>
          <cell r="B233" t="str">
            <v>186M</v>
          </cell>
          <cell r="D233">
            <v>772375.10999997216</v>
          </cell>
          <cell r="F233" t="str">
            <v>186MSE</v>
          </cell>
          <cell r="G233" t="str">
            <v>186M</v>
          </cell>
          <cell r="I233">
            <v>772375.10999997216</v>
          </cell>
        </row>
        <row r="234">
          <cell r="A234" t="str">
            <v>186MSG</v>
          </cell>
          <cell r="B234" t="str">
            <v>186M</v>
          </cell>
          <cell r="D234">
            <v>25099000.080000002</v>
          </cell>
          <cell r="F234" t="str">
            <v>186MSG</v>
          </cell>
          <cell r="G234" t="str">
            <v>186M</v>
          </cell>
          <cell r="I234">
            <v>25099000.080000002</v>
          </cell>
        </row>
        <row r="235">
          <cell r="A235" t="str">
            <v>186MSO</v>
          </cell>
          <cell r="B235" t="str">
            <v>186M</v>
          </cell>
          <cell r="D235">
            <v>0</v>
          </cell>
          <cell r="F235" t="str">
            <v>186MSO</v>
          </cell>
          <cell r="G235" t="str">
            <v>186M</v>
          </cell>
          <cell r="I235">
            <v>0</v>
          </cell>
        </row>
        <row r="236">
          <cell r="A236" t="str">
            <v>186MWA</v>
          </cell>
          <cell r="B236" t="str">
            <v>186M</v>
          </cell>
          <cell r="D236">
            <v>0</v>
          </cell>
          <cell r="F236" t="str">
            <v>186MWA</v>
          </cell>
          <cell r="G236" t="str">
            <v>186M</v>
          </cell>
          <cell r="I236">
            <v>0</v>
          </cell>
        </row>
        <row r="237">
          <cell r="A237" t="str">
            <v>190BADDEBT</v>
          </cell>
          <cell r="B237" t="str">
            <v>190</v>
          </cell>
          <cell r="D237">
            <v>20957887.5</v>
          </cell>
          <cell r="F237" t="str">
            <v>190BADDEBT</v>
          </cell>
          <cell r="G237" t="str">
            <v>190</v>
          </cell>
          <cell r="I237">
            <v>20957887.5</v>
          </cell>
        </row>
        <row r="238">
          <cell r="A238" t="str">
            <v>190CA</v>
          </cell>
          <cell r="B238" t="str">
            <v>190</v>
          </cell>
          <cell r="D238">
            <v>0</v>
          </cell>
          <cell r="F238" t="str">
            <v>190CA</v>
          </cell>
          <cell r="G238" t="str">
            <v>190</v>
          </cell>
          <cell r="I238">
            <v>0</v>
          </cell>
        </row>
        <row r="239">
          <cell r="A239" t="str">
            <v>190DGP</v>
          </cell>
          <cell r="B239" t="str">
            <v>190</v>
          </cell>
          <cell r="D239">
            <v>3416.5</v>
          </cell>
          <cell r="F239" t="str">
            <v>190DGP</v>
          </cell>
          <cell r="G239" t="str">
            <v>190</v>
          </cell>
          <cell r="I239">
            <v>3416.5</v>
          </cell>
        </row>
        <row r="240">
          <cell r="A240" t="str">
            <v>190IDU</v>
          </cell>
          <cell r="B240" t="str">
            <v>190</v>
          </cell>
          <cell r="D240">
            <v>0</v>
          </cell>
          <cell r="F240" t="str">
            <v>190IDU</v>
          </cell>
          <cell r="G240" t="str">
            <v>190</v>
          </cell>
          <cell r="I240">
            <v>0</v>
          </cell>
        </row>
        <row r="241">
          <cell r="A241" t="str">
            <v>190CN</v>
          </cell>
          <cell r="B241" t="str">
            <v>190</v>
          </cell>
          <cell r="D241">
            <v>0</v>
          </cell>
          <cell r="F241" t="str">
            <v>190CN</v>
          </cell>
          <cell r="G241" t="str">
            <v>190</v>
          </cell>
          <cell r="I241">
            <v>0</v>
          </cell>
        </row>
        <row r="242">
          <cell r="A242" t="str">
            <v>190OR</v>
          </cell>
          <cell r="B242" t="str">
            <v>190</v>
          </cell>
          <cell r="D242">
            <v>544123</v>
          </cell>
          <cell r="F242" t="str">
            <v>190OR</v>
          </cell>
          <cell r="G242" t="str">
            <v>190</v>
          </cell>
          <cell r="I242">
            <v>544123</v>
          </cell>
        </row>
        <row r="243">
          <cell r="A243" t="str">
            <v>190OTHER</v>
          </cell>
          <cell r="B243" t="str">
            <v>190</v>
          </cell>
          <cell r="D243">
            <v>22570</v>
          </cell>
          <cell r="F243" t="str">
            <v>190OTHER</v>
          </cell>
          <cell r="G243" t="str">
            <v>190</v>
          </cell>
          <cell r="I243">
            <v>22570</v>
          </cell>
        </row>
        <row r="244">
          <cell r="A244" t="str">
            <v>190SE</v>
          </cell>
          <cell r="B244" t="str">
            <v>190</v>
          </cell>
          <cell r="D244">
            <v>20952479.001139998</v>
          </cell>
          <cell r="F244" t="str">
            <v>190SE</v>
          </cell>
          <cell r="G244" t="str">
            <v>190</v>
          </cell>
          <cell r="I244">
            <v>20952479.001139998</v>
          </cell>
        </row>
        <row r="245">
          <cell r="A245" t="str">
            <v>190SG</v>
          </cell>
          <cell r="B245" t="str">
            <v>190</v>
          </cell>
          <cell r="D245">
            <v>1536680</v>
          </cell>
          <cell r="F245" t="str">
            <v>190SG</v>
          </cell>
          <cell r="G245" t="str">
            <v>190</v>
          </cell>
          <cell r="I245">
            <v>1536680</v>
          </cell>
        </row>
        <row r="246">
          <cell r="A246" t="str">
            <v>190SNP</v>
          </cell>
          <cell r="B246" t="str">
            <v>190</v>
          </cell>
          <cell r="D246">
            <v>29016.5</v>
          </cell>
          <cell r="F246" t="str">
            <v>190SNP</v>
          </cell>
          <cell r="G246" t="str">
            <v>190</v>
          </cell>
          <cell r="I246">
            <v>29016.5</v>
          </cell>
        </row>
        <row r="247">
          <cell r="A247" t="str">
            <v>190SNPD</v>
          </cell>
          <cell r="B247" t="str">
            <v>190</v>
          </cell>
          <cell r="D247">
            <v>0</v>
          </cell>
          <cell r="F247" t="str">
            <v>190SNPD</v>
          </cell>
          <cell r="G247" t="str">
            <v>190</v>
          </cell>
          <cell r="I247">
            <v>0</v>
          </cell>
        </row>
        <row r="248">
          <cell r="A248" t="str">
            <v>190SO</v>
          </cell>
          <cell r="B248" t="str">
            <v>190</v>
          </cell>
          <cell r="D248">
            <v>101692027.7775</v>
          </cell>
          <cell r="F248" t="str">
            <v>190SO</v>
          </cell>
          <cell r="G248" t="str">
            <v>190</v>
          </cell>
          <cell r="I248">
            <v>101692027.7775</v>
          </cell>
        </row>
        <row r="249">
          <cell r="A249" t="str">
            <v>190TROJD</v>
          </cell>
          <cell r="B249" t="str">
            <v>190</v>
          </cell>
          <cell r="D249">
            <v>18185.5</v>
          </cell>
          <cell r="F249" t="str">
            <v>190TROJD</v>
          </cell>
          <cell r="G249" t="str">
            <v>190</v>
          </cell>
          <cell r="I249">
            <v>18185.5</v>
          </cell>
        </row>
        <row r="250">
          <cell r="A250" t="str">
            <v>190UT</v>
          </cell>
          <cell r="B250" t="str">
            <v>190</v>
          </cell>
          <cell r="D250">
            <v>0</v>
          </cell>
          <cell r="F250" t="str">
            <v>190UT</v>
          </cell>
          <cell r="G250" t="str">
            <v>190</v>
          </cell>
          <cell r="I250">
            <v>0</v>
          </cell>
        </row>
        <row r="251">
          <cell r="A251" t="str">
            <v>190WA</v>
          </cell>
          <cell r="B251" t="str">
            <v>190</v>
          </cell>
          <cell r="D251">
            <v>0</v>
          </cell>
          <cell r="F251" t="str">
            <v>190WA</v>
          </cell>
          <cell r="G251" t="str">
            <v>190</v>
          </cell>
          <cell r="I251">
            <v>0</v>
          </cell>
        </row>
        <row r="252">
          <cell r="A252" t="str">
            <v>190WYP</v>
          </cell>
          <cell r="B252" t="str">
            <v>190</v>
          </cell>
          <cell r="D252">
            <v>0</v>
          </cell>
          <cell r="F252" t="str">
            <v>190WYP</v>
          </cell>
          <cell r="G252" t="str">
            <v>190</v>
          </cell>
          <cell r="I252">
            <v>0</v>
          </cell>
        </row>
        <row r="253">
          <cell r="A253" t="str">
            <v>2281SO</v>
          </cell>
          <cell r="B253" t="str">
            <v>2281</v>
          </cell>
          <cell r="D253">
            <v>-126291.44</v>
          </cell>
          <cell r="F253" t="str">
            <v>2281SO</v>
          </cell>
          <cell r="G253" t="str">
            <v>2281</v>
          </cell>
          <cell r="I253">
            <v>-126291.44</v>
          </cell>
        </row>
        <row r="254">
          <cell r="A254" t="str">
            <v>2282SO</v>
          </cell>
          <cell r="B254" t="str">
            <v>2282</v>
          </cell>
          <cell r="D254">
            <v>-5093636.5599999996</v>
          </cell>
          <cell r="F254" t="str">
            <v>2282SO</v>
          </cell>
          <cell r="G254" t="str">
            <v>2282</v>
          </cell>
          <cell r="I254">
            <v>-5093636.5599999996</v>
          </cell>
        </row>
        <row r="255">
          <cell r="A255" t="str">
            <v>2283SO</v>
          </cell>
          <cell r="B255" t="str">
            <v>2283</v>
          </cell>
          <cell r="D255">
            <v>-49699662.300833344</v>
          </cell>
          <cell r="F255" t="str">
            <v>2283SO</v>
          </cell>
          <cell r="G255" t="str">
            <v>2283</v>
          </cell>
          <cell r="I255">
            <v>-49699662.300833344</v>
          </cell>
        </row>
        <row r="256">
          <cell r="A256" t="str">
            <v>22841SE</v>
          </cell>
          <cell r="B256" t="str">
            <v>22841</v>
          </cell>
          <cell r="D256">
            <v>0</v>
          </cell>
          <cell r="F256" t="str">
            <v>22841SE</v>
          </cell>
          <cell r="G256" t="str">
            <v>22841</v>
          </cell>
          <cell r="I256">
            <v>0</v>
          </cell>
        </row>
        <row r="257">
          <cell r="A257" t="str">
            <v>22842TROJD</v>
          </cell>
          <cell r="B257" t="str">
            <v>22842</v>
          </cell>
          <cell r="D257">
            <v>-2858991.14</v>
          </cell>
          <cell r="F257" t="str">
            <v>22842TROJD</v>
          </cell>
          <cell r="G257" t="str">
            <v>22842</v>
          </cell>
          <cell r="I257">
            <v>-2858991.14</v>
          </cell>
        </row>
        <row r="258">
          <cell r="A258" t="str">
            <v>22844SG-P</v>
          </cell>
          <cell r="B258" t="str">
            <v>22844</v>
          </cell>
          <cell r="D258">
            <v>0</v>
          </cell>
          <cell r="F258" t="str">
            <v>22844SG-P</v>
          </cell>
          <cell r="G258" t="str">
            <v>22844</v>
          </cell>
          <cell r="I258">
            <v>0</v>
          </cell>
        </row>
        <row r="259">
          <cell r="A259" t="str">
            <v>22844SG-U</v>
          </cell>
          <cell r="B259" t="str">
            <v>22844</v>
          </cell>
          <cell r="D259">
            <v>0</v>
          </cell>
          <cell r="F259" t="str">
            <v>22844SG-U</v>
          </cell>
          <cell r="G259" t="str">
            <v>22844</v>
          </cell>
          <cell r="I259">
            <v>0</v>
          </cell>
        </row>
        <row r="260">
          <cell r="A260" t="str">
            <v>230SE</v>
          </cell>
          <cell r="B260" t="str">
            <v>230</v>
          </cell>
          <cell r="D260">
            <v>-2192563.6674999995</v>
          </cell>
          <cell r="F260" t="str">
            <v>230SE</v>
          </cell>
          <cell r="G260" t="str">
            <v>230</v>
          </cell>
          <cell r="I260">
            <v>-2192563.6674999995</v>
          </cell>
        </row>
        <row r="261">
          <cell r="A261" t="str">
            <v>230TROJD</v>
          </cell>
          <cell r="B261" t="str">
            <v>230</v>
          </cell>
          <cell r="D261">
            <v>0</v>
          </cell>
          <cell r="F261" t="str">
            <v>230TROJD</v>
          </cell>
          <cell r="G261" t="str">
            <v>230</v>
          </cell>
          <cell r="I261">
            <v>0</v>
          </cell>
        </row>
        <row r="262">
          <cell r="A262" t="str">
            <v>230TROJP</v>
          </cell>
          <cell r="B262" t="str">
            <v>230</v>
          </cell>
          <cell r="D262">
            <v>-2131049</v>
          </cell>
          <cell r="F262" t="str">
            <v>230TROJP</v>
          </cell>
          <cell r="G262" t="str">
            <v>230</v>
          </cell>
          <cell r="I262">
            <v>-2131049</v>
          </cell>
        </row>
        <row r="263">
          <cell r="A263" t="str">
            <v>232SE</v>
          </cell>
          <cell r="B263" t="str">
            <v>232</v>
          </cell>
          <cell r="D263">
            <v>-1532813.8125</v>
          </cell>
          <cell r="F263" t="str">
            <v>232SE</v>
          </cell>
          <cell r="G263" t="str">
            <v>232</v>
          </cell>
          <cell r="I263">
            <v>-1532813.8125</v>
          </cell>
        </row>
        <row r="264">
          <cell r="A264" t="str">
            <v>232SO</v>
          </cell>
          <cell r="B264" t="str">
            <v>232</v>
          </cell>
          <cell r="D264">
            <v>-5457691.2441666676</v>
          </cell>
          <cell r="F264" t="str">
            <v>232SO</v>
          </cell>
          <cell r="G264" t="str">
            <v>232</v>
          </cell>
          <cell r="I264">
            <v>-5457691.2441666676</v>
          </cell>
        </row>
        <row r="265">
          <cell r="A265" t="str">
            <v>235UT</v>
          </cell>
          <cell r="B265" t="str">
            <v>235</v>
          </cell>
          <cell r="D265">
            <v>0</v>
          </cell>
          <cell r="F265" t="str">
            <v>235UT</v>
          </cell>
          <cell r="G265" t="str">
            <v>235</v>
          </cell>
          <cell r="I265">
            <v>0</v>
          </cell>
        </row>
        <row r="266">
          <cell r="A266" t="str">
            <v>252CA</v>
          </cell>
          <cell r="B266" t="str">
            <v>252</v>
          </cell>
          <cell r="D266">
            <v>-142755.68</v>
          </cell>
          <cell r="F266" t="str">
            <v>252CA</v>
          </cell>
          <cell r="G266" t="str">
            <v>252</v>
          </cell>
          <cell r="I266">
            <v>-142755.68</v>
          </cell>
        </row>
        <row r="267">
          <cell r="A267" t="str">
            <v>252CN</v>
          </cell>
          <cell r="B267" t="str">
            <v>252</v>
          </cell>
          <cell r="D267">
            <v>0</v>
          </cell>
          <cell r="F267" t="str">
            <v>252CN</v>
          </cell>
          <cell r="G267" t="str">
            <v>252</v>
          </cell>
          <cell r="I267">
            <v>0</v>
          </cell>
        </row>
        <row r="268">
          <cell r="A268" t="str">
            <v>252IDU</v>
          </cell>
          <cell r="B268" t="str">
            <v>252</v>
          </cell>
          <cell r="D268">
            <v>0</v>
          </cell>
          <cell r="F268" t="str">
            <v>252IDU</v>
          </cell>
          <cell r="G268" t="str">
            <v>252</v>
          </cell>
          <cell r="I268">
            <v>0</v>
          </cell>
        </row>
        <row r="269">
          <cell r="A269" t="str">
            <v>252OR</v>
          </cell>
          <cell r="B269" t="str">
            <v>252</v>
          </cell>
          <cell r="D269">
            <v>0</v>
          </cell>
          <cell r="F269" t="str">
            <v>252OR</v>
          </cell>
          <cell r="G269" t="str">
            <v>252</v>
          </cell>
          <cell r="I269">
            <v>0</v>
          </cell>
        </row>
        <row r="270">
          <cell r="A270" t="str">
            <v>252SG</v>
          </cell>
          <cell r="B270" t="str">
            <v>252</v>
          </cell>
          <cell r="D270">
            <v>0</v>
          </cell>
          <cell r="F270" t="str">
            <v>252SG</v>
          </cell>
          <cell r="G270" t="str">
            <v>252</v>
          </cell>
          <cell r="I270">
            <v>0</v>
          </cell>
        </row>
        <row r="271">
          <cell r="A271" t="str">
            <v>252UT</v>
          </cell>
          <cell r="B271" t="str">
            <v>252</v>
          </cell>
          <cell r="D271">
            <v>-4894525.78</v>
          </cell>
          <cell r="F271" t="str">
            <v>252UT</v>
          </cell>
          <cell r="G271" t="str">
            <v>252</v>
          </cell>
          <cell r="I271">
            <v>-4894525.78</v>
          </cell>
        </row>
        <row r="272">
          <cell r="A272" t="str">
            <v>252WA</v>
          </cell>
          <cell r="B272" t="str">
            <v>252</v>
          </cell>
          <cell r="D272">
            <v>0</v>
          </cell>
          <cell r="F272" t="str">
            <v>252WA</v>
          </cell>
          <cell r="G272" t="str">
            <v>252</v>
          </cell>
          <cell r="I272">
            <v>0</v>
          </cell>
        </row>
        <row r="273">
          <cell r="A273" t="str">
            <v>252WYP</v>
          </cell>
          <cell r="B273" t="str">
            <v>252</v>
          </cell>
          <cell r="D273">
            <v>0</v>
          </cell>
          <cell r="F273" t="str">
            <v>252WYP</v>
          </cell>
          <cell r="G273" t="str">
            <v>252</v>
          </cell>
          <cell r="I273">
            <v>0</v>
          </cell>
        </row>
        <row r="274">
          <cell r="A274" t="str">
            <v>252WYU</v>
          </cell>
          <cell r="B274" t="str">
            <v>252</v>
          </cell>
          <cell r="D274">
            <v>0</v>
          </cell>
          <cell r="F274" t="str">
            <v>252WYU</v>
          </cell>
          <cell r="G274" t="str">
            <v>252</v>
          </cell>
          <cell r="I274">
            <v>0</v>
          </cell>
        </row>
        <row r="275">
          <cell r="A275" t="str">
            <v>25316SE</v>
          </cell>
          <cell r="B275" t="str">
            <v>25316</v>
          </cell>
          <cell r="D275">
            <v>-433000</v>
          </cell>
          <cell r="F275" t="str">
            <v>25316SE</v>
          </cell>
          <cell r="G275" t="str">
            <v>25316</v>
          </cell>
          <cell r="I275">
            <v>-433000</v>
          </cell>
        </row>
        <row r="276">
          <cell r="A276" t="str">
            <v>25317SE</v>
          </cell>
          <cell r="B276" t="str">
            <v>25317</v>
          </cell>
          <cell r="D276">
            <v>-1159359</v>
          </cell>
          <cell r="F276" t="str">
            <v>25317SE</v>
          </cell>
          <cell r="G276" t="str">
            <v>25317</v>
          </cell>
          <cell r="I276">
            <v>-1159359</v>
          </cell>
        </row>
        <row r="277">
          <cell r="A277" t="str">
            <v>25318SNPPS</v>
          </cell>
          <cell r="B277" t="str">
            <v>25318</v>
          </cell>
          <cell r="D277">
            <v>-273000</v>
          </cell>
          <cell r="F277" t="str">
            <v>25318SNPPS</v>
          </cell>
          <cell r="G277" t="str">
            <v>25318</v>
          </cell>
          <cell r="I277">
            <v>-273000</v>
          </cell>
        </row>
        <row r="278">
          <cell r="A278" t="str">
            <v>2533SE</v>
          </cell>
          <cell r="B278" t="str">
            <v>2533</v>
          </cell>
          <cell r="D278">
            <v>-5250348.9441666678</v>
          </cell>
          <cell r="F278" t="str">
            <v>2533SE</v>
          </cell>
          <cell r="G278" t="str">
            <v>2533</v>
          </cell>
          <cell r="I278">
            <v>-5250348.9441666678</v>
          </cell>
        </row>
        <row r="279">
          <cell r="A279" t="str">
            <v>25398SE</v>
          </cell>
          <cell r="B279" t="str">
            <v>25398</v>
          </cell>
          <cell r="D279">
            <v>-20851380.029999997</v>
          </cell>
          <cell r="F279" t="str">
            <v>25398SE</v>
          </cell>
          <cell r="G279" t="str">
            <v>25398</v>
          </cell>
          <cell r="I279">
            <v>-20851380.029999997</v>
          </cell>
        </row>
        <row r="280">
          <cell r="A280" t="str">
            <v>25399CA</v>
          </cell>
          <cell r="B280" t="str">
            <v>25399</v>
          </cell>
          <cell r="D280">
            <v>-116601.89</v>
          </cell>
          <cell r="F280" t="str">
            <v>25399CA</v>
          </cell>
          <cell r="G280" t="str">
            <v>25399</v>
          </cell>
          <cell r="I280">
            <v>-116601.89</v>
          </cell>
        </row>
        <row r="281">
          <cell r="A281" t="str">
            <v>25399IDU</v>
          </cell>
          <cell r="B281" t="str">
            <v>25399</v>
          </cell>
          <cell r="D281">
            <v>-21771.01</v>
          </cell>
          <cell r="F281" t="str">
            <v>25399IDU</v>
          </cell>
          <cell r="G281" t="str">
            <v>25399</v>
          </cell>
          <cell r="I281">
            <v>-21771.01</v>
          </cell>
        </row>
        <row r="282">
          <cell r="A282" t="str">
            <v>25399OR</v>
          </cell>
          <cell r="B282" t="str">
            <v>25399</v>
          </cell>
          <cell r="D282">
            <v>-968313.35</v>
          </cell>
          <cell r="F282" t="str">
            <v>25399OR</v>
          </cell>
          <cell r="G282" t="str">
            <v>25399</v>
          </cell>
          <cell r="I282">
            <v>-968313.35</v>
          </cell>
        </row>
        <row r="283">
          <cell r="A283" t="str">
            <v>25399OTHER</v>
          </cell>
          <cell r="B283" t="str">
            <v>25399</v>
          </cell>
          <cell r="D283">
            <v>-2277779.2000000002</v>
          </cell>
          <cell r="F283" t="str">
            <v>25399OTHER</v>
          </cell>
          <cell r="G283" t="str">
            <v>25399</v>
          </cell>
          <cell r="I283">
            <v>-2277779.2000000002</v>
          </cell>
        </row>
        <row r="284">
          <cell r="A284" t="str">
            <v>25399SE</v>
          </cell>
          <cell r="B284" t="str">
            <v>25399</v>
          </cell>
          <cell r="D284">
            <v>-3291517.3</v>
          </cell>
          <cell r="F284" t="str">
            <v>25399SE</v>
          </cell>
          <cell r="G284" t="str">
            <v>25399</v>
          </cell>
          <cell r="I284">
            <v>-3291517.3</v>
          </cell>
        </row>
        <row r="285">
          <cell r="A285" t="str">
            <v>25399SG</v>
          </cell>
          <cell r="B285" t="str">
            <v>25399</v>
          </cell>
          <cell r="D285">
            <v>-11199991.49</v>
          </cell>
          <cell r="F285" t="str">
            <v>25399SG</v>
          </cell>
          <cell r="G285" t="str">
            <v>25399</v>
          </cell>
          <cell r="I285">
            <v>-11199991.49</v>
          </cell>
        </row>
        <row r="286">
          <cell r="A286" t="str">
            <v>25399UT</v>
          </cell>
          <cell r="B286" t="str">
            <v>25399</v>
          </cell>
          <cell r="D286">
            <v>-338978.2</v>
          </cell>
          <cell r="F286" t="str">
            <v>25399UT</v>
          </cell>
          <cell r="G286" t="str">
            <v>25399</v>
          </cell>
          <cell r="I286">
            <v>-338978.2</v>
          </cell>
        </row>
        <row r="287">
          <cell r="A287" t="str">
            <v>25399WA</v>
          </cell>
          <cell r="B287" t="str">
            <v>25399</v>
          </cell>
          <cell r="D287">
            <v>-68233.73</v>
          </cell>
          <cell r="F287" t="str">
            <v>25399WA</v>
          </cell>
          <cell r="G287" t="str">
            <v>25399</v>
          </cell>
          <cell r="I287">
            <v>-68233.73</v>
          </cell>
        </row>
        <row r="288">
          <cell r="A288" t="str">
            <v>25399WYP</v>
          </cell>
          <cell r="B288" t="str">
            <v>25399</v>
          </cell>
          <cell r="D288">
            <v>-102506.91</v>
          </cell>
          <cell r="F288" t="str">
            <v>25399WYP</v>
          </cell>
          <cell r="G288" t="str">
            <v>25399</v>
          </cell>
          <cell r="I288">
            <v>-102506.91</v>
          </cell>
        </row>
        <row r="289">
          <cell r="A289" t="str">
            <v>25399WYU</v>
          </cell>
          <cell r="B289" t="str">
            <v>25399</v>
          </cell>
          <cell r="D289">
            <v>-7013.82</v>
          </cell>
          <cell r="F289" t="str">
            <v>25399WYU</v>
          </cell>
          <cell r="G289" t="str">
            <v>25399</v>
          </cell>
          <cell r="I289">
            <v>-7013.82</v>
          </cell>
        </row>
        <row r="290">
          <cell r="A290" t="str">
            <v>254105SE</v>
          </cell>
          <cell r="B290" t="str">
            <v>254105</v>
          </cell>
          <cell r="D290">
            <v>-281186.15583333327</v>
          </cell>
          <cell r="F290" t="str">
            <v>254105SE</v>
          </cell>
          <cell r="G290" t="str">
            <v>254105</v>
          </cell>
          <cell r="I290">
            <v>-281186.15583333327</v>
          </cell>
        </row>
        <row r="291">
          <cell r="A291" t="str">
            <v>254105TROJD</v>
          </cell>
          <cell r="B291" t="str">
            <v>254105</v>
          </cell>
          <cell r="D291">
            <v>0</v>
          </cell>
          <cell r="F291" t="str">
            <v>254105TROJD</v>
          </cell>
          <cell r="G291" t="str">
            <v>254105</v>
          </cell>
          <cell r="I291">
            <v>0</v>
          </cell>
        </row>
        <row r="292">
          <cell r="A292" t="str">
            <v>254105TROJP</v>
          </cell>
          <cell r="B292" t="str">
            <v>254105</v>
          </cell>
          <cell r="D292">
            <v>-888670</v>
          </cell>
          <cell r="F292" t="str">
            <v>254105TROJP</v>
          </cell>
          <cell r="G292" t="str">
            <v>254105</v>
          </cell>
          <cell r="I292">
            <v>-888670</v>
          </cell>
        </row>
        <row r="293">
          <cell r="A293" t="str">
            <v>254OTHER</v>
          </cell>
          <cell r="B293" t="str">
            <v>254</v>
          </cell>
          <cell r="D293">
            <v>-2196402.7200000002</v>
          </cell>
          <cell r="F293" t="str">
            <v>254OTHER</v>
          </cell>
          <cell r="G293" t="str">
            <v>254</v>
          </cell>
          <cell r="I293">
            <v>-2196402.7200000002</v>
          </cell>
        </row>
        <row r="294">
          <cell r="A294" t="str">
            <v>254SO</v>
          </cell>
          <cell r="B294" t="str">
            <v>254</v>
          </cell>
          <cell r="D294">
            <v>-3834387</v>
          </cell>
          <cell r="F294" t="str">
            <v>254SO</v>
          </cell>
          <cell r="G294" t="str">
            <v>254</v>
          </cell>
          <cell r="I294">
            <v>-3834387</v>
          </cell>
        </row>
        <row r="295">
          <cell r="A295" t="str">
            <v>255DGU</v>
          </cell>
          <cell r="B295" t="str">
            <v>255</v>
          </cell>
          <cell r="D295">
            <v>0</v>
          </cell>
          <cell r="F295" t="str">
            <v>255DGU</v>
          </cell>
          <cell r="G295" t="str">
            <v>255</v>
          </cell>
          <cell r="I295">
            <v>0</v>
          </cell>
        </row>
        <row r="296">
          <cell r="A296" t="str">
            <v>255ITC84</v>
          </cell>
          <cell r="B296" t="str">
            <v>255</v>
          </cell>
          <cell r="D296">
            <v>-3578235.8084141039</v>
          </cell>
          <cell r="F296" t="str">
            <v>255ITC84</v>
          </cell>
          <cell r="G296" t="str">
            <v>255</v>
          </cell>
          <cell r="I296">
            <v>-3578235.8084141039</v>
          </cell>
        </row>
        <row r="297">
          <cell r="A297" t="str">
            <v>255ITC85</v>
          </cell>
          <cell r="B297" t="str">
            <v>255</v>
          </cell>
          <cell r="D297">
            <v>-4974563.0640326701</v>
          </cell>
          <cell r="F297" t="str">
            <v>255ITC85</v>
          </cell>
          <cell r="G297" t="str">
            <v>255</v>
          </cell>
          <cell r="I297">
            <v>-4974563.0640326701</v>
          </cell>
        </row>
        <row r="298">
          <cell r="A298" t="str">
            <v>255ITC86</v>
          </cell>
          <cell r="B298" t="str">
            <v>255</v>
          </cell>
          <cell r="D298">
            <v>-2104054.7578688441</v>
          </cell>
          <cell r="F298" t="str">
            <v>255ITC86</v>
          </cell>
          <cell r="G298" t="str">
            <v>255</v>
          </cell>
          <cell r="I298">
            <v>-2104054.7578688441</v>
          </cell>
        </row>
        <row r="299">
          <cell r="A299" t="str">
            <v>255ITC88</v>
          </cell>
          <cell r="B299" t="str">
            <v>255</v>
          </cell>
          <cell r="D299">
            <v>-288066.18377875985</v>
          </cell>
          <cell r="F299" t="str">
            <v>255ITC88</v>
          </cell>
          <cell r="G299" t="str">
            <v>255</v>
          </cell>
          <cell r="I299">
            <v>-288066.18377875985</v>
          </cell>
        </row>
        <row r="300">
          <cell r="A300" t="str">
            <v>255ITC89</v>
          </cell>
          <cell r="B300" t="str">
            <v>255</v>
          </cell>
          <cell r="D300">
            <v>-608374.63184382743</v>
          </cell>
          <cell r="F300" t="str">
            <v>255ITC89</v>
          </cell>
          <cell r="G300" t="str">
            <v>255</v>
          </cell>
          <cell r="I300">
            <v>-608374.63184382743</v>
          </cell>
        </row>
        <row r="301">
          <cell r="A301" t="str">
            <v>255ITC90</v>
          </cell>
          <cell r="B301" t="str">
            <v>255</v>
          </cell>
          <cell r="D301">
            <v>-359184.55406179558</v>
          </cell>
          <cell r="F301" t="str">
            <v>255ITC90</v>
          </cell>
          <cell r="G301" t="str">
            <v>255</v>
          </cell>
          <cell r="I301">
            <v>-359184.55406179558</v>
          </cell>
        </row>
        <row r="302">
          <cell r="A302" t="str">
            <v>281DGP</v>
          </cell>
          <cell r="B302" t="str">
            <v>281</v>
          </cell>
          <cell r="D302">
            <v>-383751</v>
          </cell>
          <cell r="F302" t="str">
            <v>281DGP</v>
          </cell>
          <cell r="G302" t="str">
            <v>281</v>
          </cell>
          <cell r="I302">
            <v>-383751</v>
          </cell>
        </row>
        <row r="303">
          <cell r="A303" t="str">
            <v>282CA</v>
          </cell>
          <cell r="B303" t="str">
            <v>282</v>
          </cell>
          <cell r="D303">
            <v>-2210980.5</v>
          </cell>
          <cell r="F303" t="str">
            <v>282CA</v>
          </cell>
          <cell r="G303" t="str">
            <v>282</v>
          </cell>
          <cell r="I303">
            <v>-2210980.5</v>
          </cell>
        </row>
        <row r="304">
          <cell r="A304" t="str">
            <v>282DGP</v>
          </cell>
          <cell r="B304" t="str">
            <v>282</v>
          </cell>
          <cell r="D304">
            <v>0</v>
          </cell>
          <cell r="F304" t="str">
            <v>282DGP</v>
          </cell>
          <cell r="G304" t="str">
            <v>282</v>
          </cell>
          <cell r="I304">
            <v>0</v>
          </cell>
        </row>
        <row r="305">
          <cell r="A305" t="str">
            <v>282DITBAL</v>
          </cell>
          <cell r="B305" t="str">
            <v>282</v>
          </cell>
          <cell r="D305">
            <v>-1227024918.54</v>
          </cell>
          <cell r="F305" t="str">
            <v>282DITBAL</v>
          </cell>
          <cell r="G305" t="str">
            <v>282</v>
          </cell>
          <cell r="I305">
            <v>-1227024918.54</v>
          </cell>
        </row>
        <row r="306">
          <cell r="A306" t="str">
            <v>282FERC</v>
          </cell>
          <cell r="B306" t="str">
            <v>282</v>
          </cell>
          <cell r="D306">
            <v>-197474</v>
          </cell>
          <cell r="F306" t="str">
            <v>282FERC</v>
          </cell>
          <cell r="G306" t="str">
            <v>282</v>
          </cell>
          <cell r="I306">
            <v>-197474</v>
          </cell>
        </row>
        <row r="307">
          <cell r="A307" t="str">
            <v>282IDU</v>
          </cell>
          <cell r="B307" t="str">
            <v>282</v>
          </cell>
          <cell r="D307">
            <v>-2202107</v>
          </cell>
          <cell r="F307" t="str">
            <v>282IDU</v>
          </cell>
          <cell r="G307" t="str">
            <v>282</v>
          </cell>
          <cell r="I307">
            <v>-2202107</v>
          </cell>
        </row>
        <row r="308">
          <cell r="A308" t="str">
            <v>282NUTIL</v>
          </cell>
          <cell r="B308" t="str">
            <v>282</v>
          </cell>
          <cell r="D308">
            <v>0</v>
          </cell>
          <cell r="F308" t="str">
            <v>282NUTIL</v>
          </cell>
          <cell r="G308" t="str">
            <v>282</v>
          </cell>
          <cell r="I308">
            <v>0</v>
          </cell>
        </row>
        <row r="309">
          <cell r="A309" t="str">
            <v>282OR</v>
          </cell>
          <cell r="B309" t="str">
            <v>282</v>
          </cell>
          <cell r="D309">
            <v>-27880488.5</v>
          </cell>
          <cell r="F309" t="str">
            <v>282OR</v>
          </cell>
          <cell r="G309" t="str">
            <v>282</v>
          </cell>
          <cell r="I309">
            <v>-27880488.5</v>
          </cell>
        </row>
        <row r="310">
          <cell r="A310" t="str">
            <v>282OTHER</v>
          </cell>
          <cell r="B310" t="str">
            <v>282</v>
          </cell>
          <cell r="D310">
            <v>0</v>
          </cell>
          <cell r="F310" t="str">
            <v>282OTHER</v>
          </cell>
          <cell r="G310" t="str">
            <v>282</v>
          </cell>
          <cell r="I310">
            <v>0</v>
          </cell>
        </row>
        <row r="311">
          <cell r="A311" t="str">
            <v>282SE</v>
          </cell>
          <cell r="B311" t="str">
            <v>282</v>
          </cell>
          <cell r="D311">
            <v>-19888214.5</v>
          </cell>
          <cell r="F311" t="str">
            <v>282SE</v>
          </cell>
          <cell r="G311" t="str">
            <v>282</v>
          </cell>
          <cell r="I311">
            <v>-19888214.5</v>
          </cell>
        </row>
        <row r="312">
          <cell r="A312" t="str">
            <v>282SG</v>
          </cell>
          <cell r="B312" t="str">
            <v>282</v>
          </cell>
          <cell r="D312">
            <v>16374680.5</v>
          </cell>
          <cell r="F312" t="str">
            <v>282SG</v>
          </cell>
          <cell r="G312" t="str">
            <v>282</v>
          </cell>
          <cell r="I312">
            <v>16374680.5</v>
          </cell>
        </row>
        <row r="313">
          <cell r="A313" t="str">
            <v>282SO</v>
          </cell>
          <cell r="B313" t="str">
            <v>282</v>
          </cell>
          <cell r="D313">
            <v>0</v>
          </cell>
          <cell r="F313" t="str">
            <v>282SO</v>
          </cell>
          <cell r="G313" t="str">
            <v>282</v>
          </cell>
          <cell r="I313">
            <v>0</v>
          </cell>
        </row>
        <row r="314">
          <cell r="A314" t="str">
            <v>282UT</v>
          </cell>
          <cell r="B314" t="str">
            <v>282</v>
          </cell>
          <cell r="D314">
            <v>-13473907</v>
          </cell>
          <cell r="F314" t="str">
            <v>282UT</v>
          </cell>
          <cell r="G314" t="str">
            <v>282</v>
          </cell>
          <cell r="I314">
            <v>-13473907</v>
          </cell>
        </row>
        <row r="315">
          <cell r="A315" t="str">
            <v>282WA</v>
          </cell>
          <cell r="B315" t="str">
            <v>282</v>
          </cell>
          <cell r="D315">
            <v>-5970918.5</v>
          </cell>
          <cell r="F315" t="str">
            <v>282WA</v>
          </cell>
          <cell r="G315" t="str">
            <v>282</v>
          </cell>
          <cell r="I315">
            <v>-5970918.5</v>
          </cell>
        </row>
        <row r="316">
          <cell r="A316" t="str">
            <v>282WYP</v>
          </cell>
          <cell r="B316" t="str">
            <v>282</v>
          </cell>
          <cell r="D316">
            <v>-9573964</v>
          </cell>
          <cell r="F316" t="str">
            <v>282WYP</v>
          </cell>
          <cell r="G316" t="str">
            <v>282</v>
          </cell>
          <cell r="I316">
            <v>-9573964</v>
          </cell>
        </row>
        <row r="317">
          <cell r="A317" t="str">
            <v>282WYU</v>
          </cell>
          <cell r="B317" t="str">
            <v>282</v>
          </cell>
          <cell r="D317">
            <v>-468061</v>
          </cell>
          <cell r="F317" t="str">
            <v>282WYU</v>
          </cell>
          <cell r="G317" t="str">
            <v>282</v>
          </cell>
          <cell r="I317">
            <v>-468061</v>
          </cell>
        </row>
        <row r="318">
          <cell r="A318" t="str">
            <v>283CA</v>
          </cell>
          <cell r="B318" t="str">
            <v>283</v>
          </cell>
          <cell r="D318">
            <v>-273901.5</v>
          </cell>
          <cell r="F318" t="str">
            <v>283CA</v>
          </cell>
          <cell r="G318" t="str">
            <v>283</v>
          </cell>
          <cell r="I318">
            <v>-273901.5</v>
          </cell>
        </row>
        <row r="319">
          <cell r="A319" t="str">
            <v>283GPS</v>
          </cell>
          <cell r="B319" t="str">
            <v>283</v>
          </cell>
          <cell r="D319">
            <v>-1003081</v>
          </cell>
          <cell r="F319" t="str">
            <v>283GPS</v>
          </cell>
          <cell r="G319" t="str">
            <v>283</v>
          </cell>
          <cell r="I319">
            <v>-1003081</v>
          </cell>
        </row>
        <row r="320">
          <cell r="A320" t="str">
            <v>283IDU</v>
          </cell>
          <cell r="B320" t="str">
            <v>283</v>
          </cell>
          <cell r="D320">
            <v>-37208.5</v>
          </cell>
          <cell r="F320" t="str">
            <v>283IDU</v>
          </cell>
          <cell r="G320" t="str">
            <v>283</v>
          </cell>
          <cell r="I320">
            <v>-37208.5</v>
          </cell>
        </row>
        <row r="321">
          <cell r="A321" t="str">
            <v>283NUTIL</v>
          </cell>
          <cell r="B321" t="str">
            <v>283</v>
          </cell>
          <cell r="D321">
            <v>0</v>
          </cell>
          <cell r="F321" t="str">
            <v>283NUTIL</v>
          </cell>
          <cell r="G321" t="str">
            <v>283</v>
          </cell>
          <cell r="I321">
            <v>0</v>
          </cell>
        </row>
        <row r="322">
          <cell r="A322" t="str">
            <v>283OR</v>
          </cell>
          <cell r="B322" t="str">
            <v>283</v>
          </cell>
          <cell r="D322">
            <v>-6945866.5</v>
          </cell>
          <cell r="F322" t="str">
            <v>283OR</v>
          </cell>
          <cell r="G322" t="str">
            <v>283</v>
          </cell>
          <cell r="I322">
            <v>-6945866.5</v>
          </cell>
        </row>
        <row r="323">
          <cell r="A323" t="str">
            <v>283OTHER</v>
          </cell>
          <cell r="B323" t="str">
            <v>283</v>
          </cell>
          <cell r="D323">
            <v>0</v>
          </cell>
          <cell r="F323" t="str">
            <v>283OTHER</v>
          </cell>
          <cell r="G323" t="str">
            <v>283</v>
          </cell>
          <cell r="I323">
            <v>0</v>
          </cell>
        </row>
        <row r="324">
          <cell r="A324" t="str">
            <v>283SE</v>
          </cell>
          <cell r="B324" t="str">
            <v>283</v>
          </cell>
          <cell r="D324">
            <v>-927257.5</v>
          </cell>
          <cell r="F324" t="str">
            <v>283SE</v>
          </cell>
          <cell r="G324" t="str">
            <v>283</v>
          </cell>
          <cell r="I324">
            <v>-927257.5</v>
          </cell>
        </row>
        <row r="325">
          <cell r="A325" t="str">
            <v>283SG</v>
          </cell>
          <cell r="B325" t="str">
            <v>283</v>
          </cell>
          <cell r="D325">
            <v>-3799327</v>
          </cell>
          <cell r="F325" t="str">
            <v>283SG</v>
          </cell>
          <cell r="G325" t="str">
            <v>283</v>
          </cell>
          <cell r="I325">
            <v>-3799327</v>
          </cell>
        </row>
        <row r="326">
          <cell r="A326" t="str">
            <v>283SGCT</v>
          </cell>
          <cell r="B326" t="str">
            <v>283</v>
          </cell>
          <cell r="D326">
            <v>-3859052.5</v>
          </cell>
          <cell r="F326" t="str">
            <v>283SGCT</v>
          </cell>
          <cell r="G326" t="str">
            <v>283</v>
          </cell>
          <cell r="I326">
            <v>-3859052.5</v>
          </cell>
        </row>
        <row r="327">
          <cell r="A327" t="str">
            <v>283SNP</v>
          </cell>
          <cell r="B327" t="str">
            <v>283</v>
          </cell>
          <cell r="D327">
            <v>-10809360.5</v>
          </cell>
          <cell r="F327" t="str">
            <v>283SNP</v>
          </cell>
          <cell r="G327" t="str">
            <v>283</v>
          </cell>
          <cell r="I327">
            <v>-10809360.5</v>
          </cell>
        </row>
        <row r="328">
          <cell r="A328" t="str">
            <v>283SO</v>
          </cell>
          <cell r="B328" t="str">
            <v>283</v>
          </cell>
          <cell r="D328">
            <v>-19149933.500000004</v>
          </cell>
          <cell r="F328" t="str">
            <v>283SO</v>
          </cell>
          <cell r="G328" t="str">
            <v>283</v>
          </cell>
          <cell r="I328">
            <v>-19149933.500000004</v>
          </cell>
        </row>
        <row r="329">
          <cell r="A329" t="str">
            <v>283TROJD</v>
          </cell>
          <cell r="B329" t="str">
            <v>283</v>
          </cell>
          <cell r="D329">
            <v>-1708887.5</v>
          </cell>
          <cell r="F329" t="str">
            <v>283TROJD</v>
          </cell>
          <cell r="G329" t="str">
            <v>283</v>
          </cell>
          <cell r="I329">
            <v>-1708887.5</v>
          </cell>
        </row>
        <row r="330">
          <cell r="A330" t="str">
            <v>283UT</v>
          </cell>
          <cell r="B330" t="str">
            <v>283</v>
          </cell>
          <cell r="D330">
            <v>-3736077.5</v>
          </cell>
          <cell r="F330" t="str">
            <v>283UT</v>
          </cell>
          <cell r="G330" t="str">
            <v>283</v>
          </cell>
          <cell r="I330">
            <v>-3736077.5</v>
          </cell>
        </row>
        <row r="331">
          <cell r="A331" t="str">
            <v>283WA</v>
          </cell>
          <cell r="B331" t="str">
            <v>283</v>
          </cell>
          <cell r="D331">
            <v>-283895</v>
          </cell>
          <cell r="F331" t="str">
            <v>283WA</v>
          </cell>
          <cell r="G331" t="str">
            <v>283</v>
          </cell>
          <cell r="I331">
            <v>-283895</v>
          </cell>
        </row>
        <row r="332">
          <cell r="A332" t="str">
            <v>283WYP</v>
          </cell>
          <cell r="B332" t="str">
            <v>283</v>
          </cell>
          <cell r="D332">
            <v>-91489.5</v>
          </cell>
          <cell r="F332" t="str">
            <v>283WYP</v>
          </cell>
          <cell r="G332" t="str">
            <v>283</v>
          </cell>
          <cell r="I332">
            <v>-91489.5</v>
          </cell>
        </row>
        <row r="333">
          <cell r="A333" t="str">
            <v>283WYU</v>
          </cell>
          <cell r="B333" t="str">
            <v>283</v>
          </cell>
          <cell r="D333">
            <v>0</v>
          </cell>
          <cell r="F333" t="str">
            <v>283WYU</v>
          </cell>
          <cell r="G333" t="str">
            <v>283</v>
          </cell>
          <cell r="I333">
            <v>0</v>
          </cell>
        </row>
        <row r="334">
          <cell r="A334" t="str">
            <v>301CA</v>
          </cell>
          <cell r="B334" t="str">
            <v>301</v>
          </cell>
          <cell r="D334">
            <v>699937.58</v>
          </cell>
          <cell r="F334" t="str">
            <v>301CA</v>
          </cell>
          <cell r="G334" t="str">
            <v>301</v>
          </cell>
          <cell r="I334">
            <v>699937.58</v>
          </cell>
        </row>
        <row r="335">
          <cell r="A335" t="str">
            <v>301IDU</v>
          </cell>
          <cell r="B335" t="str">
            <v>301</v>
          </cell>
          <cell r="D335">
            <v>1600525.54</v>
          </cell>
          <cell r="F335" t="str">
            <v>301IDU</v>
          </cell>
          <cell r="G335" t="str">
            <v>301</v>
          </cell>
          <cell r="I335">
            <v>1600525.54</v>
          </cell>
        </row>
        <row r="336">
          <cell r="A336" t="str">
            <v>301OR</v>
          </cell>
          <cell r="B336" t="str">
            <v>301</v>
          </cell>
          <cell r="D336">
            <v>0</v>
          </cell>
          <cell r="F336" t="str">
            <v>301OR</v>
          </cell>
          <cell r="G336" t="str">
            <v>301</v>
          </cell>
          <cell r="I336">
            <v>0</v>
          </cell>
        </row>
        <row r="337">
          <cell r="A337" t="str">
            <v>301UT</v>
          </cell>
          <cell r="B337" t="str">
            <v>301</v>
          </cell>
          <cell r="D337">
            <v>10028070.539999999</v>
          </cell>
          <cell r="F337" t="str">
            <v>301UT</v>
          </cell>
          <cell r="G337" t="str">
            <v>301</v>
          </cell>
          <cell r="I337">
            <v>10028070.539999999</v>
          </cell>
        </row>
        <row r="338">
          <cell r="A338" t="str">
            <v>301WA</v>
          </cell>
          <cell r="B338" t="str">
            <v>301</v>
          </cell>
          <cell r="D338">
            <v>0</v>
          </cell>
          <cell r="F338" t="str">
            <v>301WA</v>
          </cell>
          <cell r="G338" t="str">
            <v>301</v>
          </cell>
          <cell r="I338">
            <v>0</v>
          </cell>
        </row>
        <row r="339">
          <cell r="A339" t="str">
            <v>301WYP</v>
          </cell>
          <cell r="B339" t="str">
            <v>301</v>
          </cell>
          <cell r="D339">
            <v>3129176.77</v>
          </cell>
          <cell r="F339" t="str">
            <v>301WYP</v>
          </cell>
          <cell r="G339" t="str">
            <v>301</v>
          </cell>
          <cell r="I339">
            <v>3129176.77</v>
          </cell>
        </row>
        <row r="340">
          <cell r="A340" t="str">
            <v>301WYU</v>
          </cell>
          <cell r="B340" t="str">
            <v>301</v>
          </cell>
          <cell r="D340">
            <v>1329958.77</v>
          </cell>
          <cell r="F340" t="str">
            <v>301WYU</v>
          </cell>
          <cell r="G340" t="str">
            <v>301</v>
          </cell>
          <cell r="I340">
            <v>1329958.77</v>
          </cell>
        </row>
        <row r="341">
          <cell r="A341" t="str">
            <v>302CA</v>
          </cell>
          <cell r="B341" t="str">
            <v>302</v>
          </cell>
          <cell r="D341">
            <v>-3798.749080191792</v>
          </cell>
          <cell r="F341" t="str">
            <v>302CA</v>
          </cell>
          <cell r="G341" t="str">
            <v>302</v>
          </cell>
          <cell r="I341">
            <v>-3798.749080191792</v>
          </cell>
        </row>
        <row r="342">
          <cell r="A342" t="str">
            <v>302DGP</v>
          </cell>
          <cell r="B342" t="str">
            <v>302</v>
          </cell>
          <cell r="D342">
            <v>2829438.3124012472</v>
          </cell>
          <cell r="F342" t="str">
            <v>302DGP</v>
          </cell>
          <cell r="G342" t="str">
            <v>302</v>
          </cell>
          <cell r="I342">
            <v>2829438.3124012472</v>
          </cell>
        </row>
        <row r="343">
          <cell r="A343" t="str">
            <v>302DGU</v>
          </cell>
          <cell r="B343" t="str">
            <v>302</v>
          </cell>
          <cell r="D343">
            <v>675897.23695678439</v>
          </cell>
          <cell r="F343" t="str">
            <v>302DGU</v>
          </cell>
          <cell r="G343" t="str">
            <v>302</v>
          </cell>
          <cell r="I343">
            <v>675897.23695678439</v>
          </cell>
        </row>
        <row r="344">
          <cell r="A344" t="str">
            <v>302IDU</v>
          </cell>
          <cell r="B344" t="str">
            <v>302</v>
          </cell>
          <cell r="D344">
            <v>983767.57834769017</v>
          </cell>
          <cell r="F344" t="str">
            <v>302IDU</v>
          </cell>
          <cell r="G344" t="str">
            <v>302</v>
          </cell>
          <cell r="I344">
            <v>983767.57834769017</v>
          </cell>
        </row>
        <row r="345">
          <cell r="A345" t="str">
            <v>302SG</v>
          </cell>
          <cell r="B345" t="str">
            <v>302</v>
          </cell>
          <cell r="D345">
            <v>4113878.1174785271</v>
          </cell>
          <cell r="F345" t="str">
            <v>302SG</v>
          </cell>
          <cell r="G345" t="str">
            <v>302</v>
          </cell>
          <cell r="I345">
            <v>4113878.1174785271</v>
          </cell>
        </row>
        <row r="346">
          <cell r="A346" t="str">
            <v>302SG-P</v>
          </cell>
          <cell r="B346" t="str">
            <v>302</v>
          </cell>
          <cell r="D346">
            <v>64670702.317704238</v>
          </cell>
          <cell r="F346" t="str">
            <v>302SG-P</v>
          </cell>
          <cell r="G346" t="str">
            <v>302</v>
          </cell>
          <cell r="I346">
            <v>64670702.317704238</v>
          </cell>
        </row>
        <row r="347">
          <cell r="A347" t="str">
            <v>302SG-U</v>
          </cell>
          <cell r="B347" t="str">
            <v>302</v>
          </cell>
          <cell r="D347">
            <v>9650480.3748345263</v>
          </cell>
          <cell r="F347" t="str">
            <v>302SG-U</v>
          </cell>
          <cell r="G347" t="str">
            <v>302</v>
          </cell>
          <cell r="I347">
            <v>9650480.3748345263</v>
          </cell>
        </row>
        <row r="348">
          <cell r="A348" t="str">
            <v>302UT</v>
          </cell>
          <cell r="B348" t="str">
            <v>302</v>
          </cell>
          <cell r="D348">
            <v>-54652.524682458563</v>
          </cell>
          <cell r="F348" t="str">
            <v>302UT</v>
          </cell>
          <cell r="G348" t="str">
            <v>302</v>
          </cell>
          <cell r="I348">
            <v>-54652.524682458563</v>
          </cell>
        </row>
        <row r="349">
          <cell r="A349" t="str">
            <v>302WA</v>
          </cell>
          <cell r="B349" t="str">
            <v>302</v>
          </cell>
          <cell r="D349">
            <v>-44.318747771624672</v>
          </cell>
          <cell r="F349" t="str">
            <v>302WA</v>
          </cell>
          <cell r="G349" t="str">
            <v>302</v>
          </cell>
          <cell r="I349">
            <v>-44.318747771624672</v>
          </cell>
        </row>
        <row r="350">
          <cell r="A350" t="str">
            <v>302WYP</v>
          </cell>
          <cell r="B350" t="str">
            <v>302</v>
          </cell>
          <cell r="D350">
            <v>-18036.123708799358</v>
          </cell>
          <cell r="F350" t="str">
            <v>302WYP</v>
          </cell>
          <cell r="G350" t="str">
            <v>302</v>
          </cell>
          <cell r="I350">
            <v>-18036.123708799358</v>
          </cell>
        </row>
        <row r="351">
          <cell r="A351" t="str">
            <v>302WYU</v>
          </cell>
          <cell r="B351" t="str">
            <v>302</v>
          </cell>
          <cell r="D351">
            <v>-7218.0431492626922</v>
          </cell>
          <cell r="F351" t="str">
            <v>302WYU</v>
          </cell>
          <cell r="G351" t="str">
            <v>302</v>
          </cell>
          <cell r="I351">
            <v>-7218.0431492626922</v>
          </cell>
        </row>
        <row r="352">
          <cell r="A352" t="str">
            <v>303CN</v>
          </cell>
          <cell r="B352" t="str">
            <v>303</v>
          </cell>
          <cell r="D352">
            <v>99936721.61948137</v>
          </cell>
          <cell r="F352" t="str">
            <v>303CN</v>
          </cell>
          <cell r="G352" t="str">
            <v>303</v>
          </cell>
          <cell r="I352">
            <v>99936721.61948137</v>
          </cell>
        </row>
        <row r="353">
          <cell r="A353" t="str">
            <v>303IDU</v>
          </cell>
          <cell r="B353" t="str">
            <v>303</v>
          </cell>
          <cell r="D353">
            <v>390375.33</v>
          </cell>
          <cell r="F353" t="str">
            <v>303IDU</v>
          </cell>
          <cell r="G353" t="str">
            <v>303</v>
          </cell>
          <cell r="I353">
            <v>390375.33</v>
          </cell>
        </row>
        <row r="354">
          <cell r="A354" t="str">
            <v>303OR</v>
          </cell>
          <cell r="B354" t="str">
            <v>303</v>
          </cell>
          <cell r="D354">
            <v>345833.65574208117</v>
          </cell>
          <cell r="F354" t="str">
            <v>303OR</v>
          </cell>
          <cell r="G354" t="str">
            <v>303</v>
          </cell>
          <cell r="I354">
            <v>345833.65574208117</v>
          </cell>
        </row>
        <row r="355">
          <cell r="A355" t="str">
            <v>303SE</v>
          </cell>
          <cell r="B355" t="str">
            <v>303</v>
          </cell>
          <cell r="D355">
            <v>1196682.1439567991</v>
          </cell>
          <cell r="F355" t="str">
            <v>303SE</v>
          </cell>
          <cell r="G355" t="str">
            <v>303</v>
          </cell>
          <cell r="I355">
            <v>1196682.1439567991</v>
          </cell>
        </row>
        <row r="356">
          <cell r="A356" t="str">
            <v>303SG</v>
          </cell>
          <cell r="B356" t="str">
            <v>303</v>
          </cell>
          <cell r="D356">
            <v>33260014.640000001</v>
          </cell>
          <cell r="F356" t="str">
            <v>303SG</v>
          </cell>
          <cell r="G356" t="str">
            <v>303</v>
          </cell>
          <cell r="I356">
            <v>33260014.640000001</v>
          </cell>
        </row>
        <row r="357">
          <cell r="A357" t="str">
            <v>303SO</v>
          </cell>
          <cell r="B357" t="str">
            <v>303</v>
          </cell>
          <cell r="D357">
            <v>392922046.14101475</v>
          </cell>
          <cell r="F357" t="str">
            <v>303SO</v>
          </cell>
          <cell r="G357" t="str">
            <v>303</v>
          </cell>
          <cell r="I357">
            <v>392922046.14101475</v>
          </cell>
        </row>
        <row r="358">
          <cell r="A358" t="str">
            <v>303SSGCH</v>
          </cell>
          <cell r="B358" t="str">
            <v>303</v>
          </cell>
          <cell r="D358">
            <v>28729.04890313221</v>
          </cell>
          <cell r="F358" t="str">
            <v>303SSGCH</v>
          </cell>
          <cell r="G358" t="str">
            <v>303</v>
          </cell>
          <cell r="I358">
            <v>28729.04890313221</v>
          </cell>
        </row>
        <row r="359">
          <cell r="A359" t="str">
            <v>303UT</v>
          </cell>
          <cell r="B359" t="str">
            <v>303</v>
          </cell>
          <cell r="D359">
            <v>41916.99</v>
          </cell>
          <cell r="F359" t="str">
            <v>303UT</v>
          </cell>
          <cell r="G359" t="str">
            <v>303</v>
          </cell>
          <cell r="I359">
            <v>41916.99</v>
          </cell>
        </row>
        <row r="360">
          <cell r="A360" t="str">
            <v>303WA</v>
          </cell>
          <cell r="B360" t="str">
            <v>303</v>
          </cell>
          <cell r="D360">
            <v>8165.94</v>
          </cell>
          <cell r="F360" t="str">
            <v>303WA</v>
          </cell>
          <cell r="G360" t="str">
            <v>303</v>
          </cell>
          <cell r="I360">
            <v>8165.94</v>
          </cell>
        </row>
        <row r="361">
          <cell r="A361" t="str">
            <v>303WYP</v>
          </cell>
          <cell r="B361" t="str">
            <v>303</v>
          </cell>
          <cell r="D361">
            <v>194064.78</v>
          </cell>
          <cell r="F361" t="str">
            <v>303WYP</v>
          </cell>
          <cell r="G361" t="str">
            <v>303</v>
          </cell>
          <cell r="I361">
            <v>194064.78</v>
          </cell>
        </row>
        <row r="362">
          <cell r="A362" t="str">
            <v>310DGP</v>
          </cell>
          <cell r="B362" t="str">
            <v>310</v>
          </cell>
          <cell r="D362">
            <v>3620785.26</v>
          </cell>
          <cell r="F362" t="str">
            <v>310DGP</v>
          </cell>
          <cell r="G362" t="str">
            <v>310</v>
          </cell>
          <cell r="I362">
            <v>3620785.26</v>
          </cell>
        </row>
        <row r="363">
          <cell r="A363" t="str">
            <v>310DGU</v>
          </cell>
          <cell r="B363" t="str">
            <v>310</v>
          </cell>
          <cell r="D363">
            <v>35043235.450000003</v>
          </cell>
          <cell r="F363" t="str">
            <v>310DGU</v>
          </cell>
          <cell r="G363" t="str">
            <v>310</v>
          </cell>
          <cell r="I363">
            <v>35043235.450000003</v>
          </cell>
        </row>
        <row r="364">
          <cell r="A364" t="str">
            <v>310SG</v>
          </cell>
          <cell r="B364" t="str">
            <v>310</v>
          </cell>
          <cell r="D364">
            <v>41501781.990000002</v>
          </cell>
          <cell r="F364" t="str">
            <v>310SG</v>
          </cell>
          <cell r="G364" t="str">
            <v>310</v>
          </cell>
          <cell r="I364">
            <v>41501781.990000002</v>
          </cell>
        </row>
        <row r="365">
          <cell r="A365" t="str">
            <v>310SSGCH</v>
          </cell>
          <cell r="B365" t="str">
            <v>310</v>
          </cell>
          <cell r="D365">
            <v>1231556.6599999999</v>
          </cell>
          <cell r="F365" t="str">
            <v>310SSGCH</v>
          </cell>
          <cell r="G365" t="str">
            <v>310</v>
          </cell>
          <cell r="I365">
            <v>1231556.6599999999</v>
          </cell>
        </row>
        <row r="366">
          <cell r="A366" t="str">
            <v>311DGP</v>
          </cell>
          <cell r="B366" t="str">
            <v>311</v>
          </cell>
          <cell r="D366">
            <v>238729737.81</v>
          </cell>
          <cell r="F366" t="str">
            <v>311DGP</v>
          </cell>
          <cell r="G366" t="str">
            <v>311</v>
          </cell>
          <cell r="I366">
            <v>238729737.81</v>
          </cell>
        </row>
        <row r="367">
          <cell r="A367" t="str">
            <v>311DGU</v>
          </cell>
          <cell r="B367" t="str">
            <v>311</v>
          </cell>
          <cell r="D367">
            <v>330789151.20000005</v>
          </cell>
          <cell r="F367" t="str">
            <v>311DGU</v>
          </cell>
          <cell r="G367" t="str">
            <v>311</v>
          </cell>
          <cell r="I367">
            <v>330789151.20000005</v>
          </cell>
        </row>
        <row r="368">
          <cell r="A368" t="str">
            <v>311SG</v>
          </cell>
          <cell r="B368" t="str">
            <v>311</v>
          </cell>
          <cell r="D368">
            <v>152172905.96000004</v>
          </cell>
          <cell r="F368" t="str">
            <v>311SG</v>
          </cell>
          <cell r="G368" t="str">
            <v>311</v>
          </cell>
          <cell r="I368">
            <v>152172905.96000004</v>
          </cell>
        </row>
        <row r="369">
          <cell r="A369" t="str">
            <v>311SSGCH</v>
          </cell>
          <cell r="B369" t="str">
            <v>311</v>
          </cell>
          <cell r="D369">
            <v>46079970.730000004</v>
          </cell>
          <cell r="F369" t="str">
            <v>311SSGCH</v>
          </cell>
          <cell r="G369" t="str">
            <v>311</v>
          </cell>
          <cell r="I369">
            <v>46079970.730000004</v>
          </cell>
        </row>
        <row r="370">
          <cell r="A370" t="str">
            <v>312DGP</v>
          </cell>
          <cell r="B370" t="str">
            <v>312</v>
          </cell>
          <cell r="D370">
            <v>754866264.76999998</v>
          </cell>
          <cell r="F370" t="str">
            <v>312DGP</v>
          </cell>
          <cell r="G370" t="str">
            <v>312</v>
          </cell>
          <cell r="I370">
            <v>754866264.76999998</v>
          </cell>
        </row>
        <row r="371">
          <cell r="A371" t="str">
            <v>312DGU</v>
          </cell>
          <cell r="B371" t="str">
            <v>312</v>
          </cell>
          <cell r="D371">
            <v>717498427.11000001</v>
          </cell>
          <cell r="F371" t="str">
            <v>312DGU</v>
          </cell>
          <cell r="G371" t="str">
            <v>312</v>
          </cell>
          <cell r="I371">
            <v>717498427.11000001</v>
          </cell>
        </row>
        <row r="372">
          <cell r="A372" t="str">
            <v>312SG</v>
          </cell>
          <cell r="B372" t="str">
            <v>312</v>
          </cell>
          <cell r="D372">
            <v>805335835.12</v>
          </cell>
          <cell r="F372" t="str">
            <v>312SG</v>
          </cell>
          <cell r="G372" t="str">
            <v>312</v>
          </cell>
          <cell r="I372">
            <v>805335835.12</v>
          </cell>
        </row>
        <row r="373">
          <cell r="A373" t="str">
            <v>312SSGCH</v>
          </cell>
          <cell r="B373" t="str">
            <v>312</v>
          </cell>
          <cell r="D373">
            <v>222875207.28999999</v>
          </cell>
          <cell r="F373" t="str">
            <v>312SSGCH</v>
          </cell>
          <cell r="G373" t="str">
            <v>312</v>
          </cell>
          <cell r="I373">
            <v>222875207.28999999</v>
          </cell>
        </row>
        <row r="374">
          <cell r="A374" t="str">
            <v>314DGP</v>
          </cell>
          <cell r="B374" t="str">
            <v>314</v>
          </cell>
          <cell r="D374">
            <v>143294899.63733503</v>
          </cell>
          <cell r="F374" t="str">
            <v>314DGP</v>
          </cell>
          <cell r="G374" t="str">
            <v>314</v>
          </cell>
          <cell r="I374">
            <v>143294899.63733503</v>
          </cell>
        </row>
        <row r="375">
          <cell r="A375" t="str">
            <v>314DGU</v>
          </cell>
          <cell r="B375" t="str">
            <v>314</v>
          </cell>
          <cell r="D375">
            <v>137051680.53231964</v>
          </cell>
          <cell r="F375" t="str">
            <v>314DGU</v>
          </cell>
          <cell r="G375" t="str">
            <v>314</v>
          </cell>
          <cell r="I375">
            <v>137051680.53231964</v>
          </cell>
        </row>
        <row r="376">
          <cell r="A376" t="str">
            <v>314SG</v>
          </cell>
          <cell r="B376" t="str">
            <v>314</v>
          </cell>
          <cell r="D376">
            <v>600859202.05781078</v>
          </cell>
          <cell r="F376" t="str">
            <v>314SG</v>
          </cell>
          <cell r="G376" t="str">
            <v>314</v>
          </cell>
          <cell r="I376">
            <v>600859202.05781078</v>
          </cell>
        </row>
        <row r="377">
          <cell r="A377" t="str">
            <v>314SSGCH</v>
          </cell>
          <cell r="B377" t="str">
            <v>314</v>
          </cell>
          <cell r="D377">
            <v>51531089.708938442</v>
          </cell>
          <cell r="F377" t="str">
            <v>314SSGCH</v>
          </cell>
          <cell r="G377" t="str">
            <v>314</v>
          </cell>
          <cell r="I377">
            <v>51531089.708938442</v>
          </cell>
        </row>
        <row r="378">
          <cell r="A378" t="str">
            <v>315DGP</v>
          </cell>
          <cell r="B378" t="str">
            <v>315</v>
          </cell>
          <cell r="D378">
            <v>88656521.739999995</v>
          </cell>
          <cell r="F378" t="str">
            <v>315DGP</v>
          </cell>
          <cell r="G378" t="str">
            <v>315</v>
          </cell>
          <cell r="I378">
            <v>88656521.739999995</v>
          </cell>
        </row>
        <row r="379">
          <cell r="A379" t="str">
            <v>315DGU</v>
          </cell>
          <cell r="B379" t="str">
            <v>315</v>
          </cell>
          <cell r="D379">
            <v>140352848.68999997</v>
          </cell>
          <cell r="F379" t="str">
            <v>315DGU</v>
          </cell>
          <cell r="G379" t="str">
            <v>315</v>
          </cell>
          <cell r="I379">
            <v>140352848.68999997</v>
          </cell>
        </row>
        <row r="380">
          <cell r="A380" t="str">
            <v>315SG</v>
          </cell>
          <cell r="B380" t="str">
            <v>315</v>
          </cell>
          <cell r="D380">
            <v>52134644.159999989</v>
          </cell>
          <cell r="F380" t="str">
            <v>315SG</v>
          </cell>
          <cell r="G380" t="str">
            <v>315</v>
          </cell>
          <cell r="I380">
            <v>52134644.159999989</v>
          </cell>
        </row>
        <row r="381">
          <cell r="A381" t="str">
            <v>315SSGCH</v>
          </cell>
          <cell r="B381" t="str">
            <v>315</v>
          </cell>
          <cell r="D381">
            <v>45864998.309999995</v>
          </cell>
          <cell r="F381" t="str">
            <v>315SSGCH</v>
          </cell>
          <cell r="G381" t="str">
            <v>315</v>
          </cell>
          <cell r="I381">
            <v>45864998.309999995</v>
          </cell>
        </row>
        <row r="382">
          <cell r="A382" t="str">
            <v>316DGP</v>
          </cell>
          <cell r="B382" t="str">
            <v>316</v>
          </cell>
          <cell r="D382">
            <v>5453232.5899999999</v>
          </cell>
          <cell r="F382" t="str">
            <v>316DGP</v>
          </cell>
          <cell r="G382" t="str">
            <v>316</v>
          </cell>
          <cell r="I382">
            <v>5453232.5899999999</v>
          </cell>
        </row>
        <row r="383">
          <cell r="A383" t="str">
            <v>316DGU</v>
          </cell>
          <cell r="B383" t="str">
            <v>316</v>
          </cell>
          <cell r="D383">
            <v>7373786.1699999999</v>
          </cell>
          <cell r="F383" t="str">
            <v>316DGU</v>
          </cell>
          <cell r="G383" t="str">
            <v>316</v>
          </cell>
          <cell r="I383">
            <v>7373786.1699999999</v>
          </cell>
        </row>
        <row r="384">
          <cell r="A384" t="str">
            <v>316SG</v>
          </cell>
          <cell r="B384" t="str">
            <v>316</v>
          </cell>
          <cell r="D384">
            <v>9139529.75</v>
          </cell>
          <cell r="F384" t="str">
            <v>316SG</v>
          </cell>
          <cell r="G384" t="str">
            <v>316</v>
          </cell>
          <cell r="I384">
            <v>9139529.75</v>
          </cell>
        </row>
        <row r="385">
          <cell r="A385" t="str">
            <v>316SSGCH</v>
          </cell>
          <cell r="B385" t="str">
            <v>316</v>
          </cell>
          <cell r="D385">
            <v>3133709.25</v>
          </cell>
          <cell r="F385" t="str">
            <v>316SSGCH</v>
          </cell>
          <cell r="G385" t="str">
            <v>316</v>
          </cell>
          <cell r="I385">
            <v>3133709.25</v>
          </cell>
        </row>
        <row r="386">
          <cell r="A386" t="str">
            <v>330DGP</v>
          </cell>
          <cell r="B386" t="str">
            <v>330</v>
          </cell>
          <cell r="D386">
            <v>10683856.140000001</v>
          </cell>
          <cell r="F386" t="str">
            <v>330DGP</v>
          </cell>
          <cell r="G386" t="str">
            <v>330</v>
          </cell>
          <cell r="I386">
            <v>10683856.140000001</v>
          </cell>
        </row>
        <row r="387">
          <cell r="A387" t="str">
            <v>330DGU</v>
          </cell>
          <cell r="B387" t="str">
            <v>330</v>
          </cell>
          <cell r="D387">
            <v>5295397.76</v>
          </cell>
          <cell r="F387" t="str">
            <v>330DGU</v>
          </cell>
          <cell r="G387" t="str">
            <v>330</v>
          </cell>
          <cell r="I387">
            <v>5295397.76</v>
          </cell>
        </row>
        <row r="388">
          <cell r="A388" t="str">
            <v>330SG-P</v>
          </cell>
          <cell r="B388" t="str">
            <v>330</v>
          </cell>
          <cell r="D388">
            <v>3154337.95</v>
          </cell>
          <cell r="F388" t="str">
            <v>330SG-P</v>
          </cell>
          <cell r="G388" t="str">
            <v>330</v>
          </cell>
          <cell r="I388">
            <v>3154337.95</v>
          </cell>
        </row>
        <row r="389">
          <cell r="A389" t="str">
            <v>330SG-U</v>
          </cell>
          <cell r="B389" t="str">
            <v>330</v>
          </cell>
          <cell r="D389">
            <v>635699.65</v>
          </cell>
          <cell r="F389" t="str">
            <v>330SG-U</v>
          </cell>
          <cell r="G389" t="str">
            <v>330</v>
          </cell>
          <cell r="I389">
            <v>635699.65</v>
          </cell>
        </row>
        <row r="390">
          <cell r="A390" t="str">
            <v>331DGP</v>
          </cell>
          <cell r="B390" t="str">
            <v>331</v>
          </cell>
          <cell r="D390">
            <v>21865263.990000002</v>
          </cell>
          <cell r="F390" t="str">
            <v>331DGP</v>
          </cell>
          <cell r="G390" t="str">
            <v>331</v>
          </cell>
          <cell r="I390">
            <v>21865263.990000002</v>
          </cell>
        </row>
        <row r="391">
          <cell r="A391" t="str">
            <v>331DGU</v>
          </cell>
          <cell r="B391" t="str">
            <v>331</v>
          </cell>
          <cell r="D391">
            <v>6482540.3999999994</v>
          </cell>
          <cell r="F391" t="str">
            <v>331DGU</v>
          </cell>
          <cell r="G391" t="str">
            <v>331</v>
          </cell>
          <cell r="I391">
            <v>6482540.3999999994</v>
          </cell>
        </row>
        <row r="392">
          <cell r="A392" t="str">
            <v>331SG-P</v>
          </cell>
          <cell r="B392" t="str">
            <v>331</v>
          </cell>
          <cell r="D392">
            <v>45323174.629999995</v>
          </cell>
          <cell r="F392" t="str">
            <v>331SG-P</v>
          </cell>
          <cell r="G392" t="str">
            <v>331</v>
          </cell>
          <cell r="I392">
            <v>45323174.629999995</v>
          </cell>
        </row>
        <row r="393">
          <cell r="A393" t="str">
            <v>331SG-U</v>
          </cell>
          <cell r="B393" t="str">
            <v>331</v>
          </cell>
          <cell r="D393">
            <v>5503302.4999999981</v>
          </cell>
          <cell r="F393" t="str">
            <v>331SG-U</v>
          </cell>
          <cell r="G393" t="str">
            <v>331</v>
          </cell>
          <cell r="I393">
            <v>5503302.4999999981</v>
          </cell>
        </row>
        <row r="394">
          <cell r="A394" t="str">
            <v>332DGP</v>
          </cell>
          <cell r="B394" t="str">
            <v>332</v>
          </cell>
          <cell r="D394">
            <v>157911570.53748327</v>
          </cell>
          <cell r="F394" t="str">
            <v>332DGP</v>
          </cell>
          <cell r="G394" t="str">
            <v>332</v>
          </cell>
          <cell r="I394">
            <v>157911570.53748327</v>
          </cell>
        </row>
        <row r="395">
          <cell r="A395" t="str">
            <v>332DGU</v>
          </cell>
          <cell r="B395" t="str">
            <v>332</v>
          </cell>
          <cell r="D395">
            <v>22324791.373270456</v>
          </cell>
          <cell r="F395" t="str">
            <v>332DGU</v>
          </cell>
          <cell r="G395" t="str">
            <v>332</v>
          </cell>
          <cell r="I395">
            <v>22324791.373270456</v>
          </cell>
        </row>
        <row r="396">
          <cell r="A396" t="str">
            <v>332SG-P</v>
          </cell>
          <cell r="B396" t="str">
            <v>332</v>
          </cell>
          <cell r="D396">
            <v>131448160.65013686</v>
          </cell>
          <cell r="F396" t="str">
            <v>332SG-P</v>
          </cell>
          <cell r="G396" t="str">
            <v>332</v>
          </cell>
          <cell r="I396">
            <v>131448160.65013686</v>
          </cell>
        </row>
        <row r="397">
          <cell r="A397" t="str">
            <v>332SG-U</v>
          </cell>
          <cell r="B397" t="str">
            <v>332</v>
          </cell>
          <cell r="D397">
            <v>46019281.733299308</v>
          </cell>
          <cell r="F397" t="str">
            <v>332SG-U</v>
          </cell>
          <cell r="G397" t="str">
            <v>332</v>
          </cell>
          <cell r="I397">
            <v>46019281.733299308</v>
          </cell>
        </row>
        <row r="398">
          <cell r="A398" t="str">
            <v>333DGP</v>
          </cell>
          <cell r="B398" t="str">
            <v>333</v>
          </cell>
          <cell r="D398">
            <v>31989300.359999999</v>
          </cell>
          <cell r="F398" t="str">
            <v>333DGP</v>
          </cell>
          <cell r="G398" t="str">
            <v>333</v>
          </cell>
          <cell r="I398">
            <v>31989300.359999999</v>
          </cell>
        </row>
        <row r="399">
          <cell r="A399" t="str">
            <v>333DGU</v>
          </cell>
          <cell r="B399" t="str">
            <v>333</v>
          </cell>
          <cell r="D399">
            <v>10126484.080000002</v>
          </cell>
          <cell r="F399" t="str">
            <v>333DGU</v>
          </cell>
          <cell r="G399" t="str">
            <v>333</v>
          </cell>
          <cell r="I399">
            <v>10126484.080000002</v>
          </cell>
        </row>
        <row r="400">
          <cell r="A400" t="str">
            <v>333SG-P</v>
          </cell>
          <cell r="B400" t="str">
            <v>333</v>
          </cell>
          <cell r="D400">
            <v>31919567.959999997</v>
          </cell>
          <cell r="F400" t="str">
            <v>333SG-P</v>
          </cell>
          <cell r="G400" t="str">
            <v>333</v>
          </cell>
          <cell r="I400">
            <v>31919567.959999997</v>
          </cell>
        </row>
        <row r="401">
          <cell r="A401" t="str">
            <v>333SG-U</v>
          </cell>
          <cell r="B401" t="str">
            <v>333</v>
          </cell>
          <cell r="D401">
            <v>7251737.9399999995</v>
          </cell>
          <cell r="F401" t="str">
            <v>333SG-U</v>
          </cell>
          <cell r="G401" t="str">
            <v>333</v>
          </cell>
          <cell r="I401">
            <v>7251737.9399999995</v>
          </cell>
        </row>
        <row r="402">
          <cell r="A402" t="str">
            <v>334DGP</v>
          </cell>
          <cell r="B402" t="str">
            <v>334</v>
          </cell>
          <cell r="D402">
            <v>5998823.3999999994</v>
          </cell>
          <cell r="F402" t="str">
            <v>334DGP</v>
          </cell>
          <cell r="G402" t="str">
            <v>334</v>
          </cell>
          <cell r="I402">
            <v>5998823.3999999994</v>
          </cell>
        </row>
        <row r="403">
          <cell r="A403" t="str">
            <v>334DGU</v>
          </cell>
          <cell r="B403" t="str">
            <v>334</v>
          </cell>
          <cell r="D403">
            <v>4428870.34</v>
          </cell>
          <cell r="F403" t="str">
            <v>334DGU</v>
          </cell>
          <cell r="G403" t="str">
            <v>334</v>
          </cell>
          <cell r="I403">
            <v>4428870.34</v>
          </cell>
        </row>
        <row r="404">
          <cell r="A404" t="str">
            <v>334SG-P</v>
          </cell>
          <cell r="B404" t="str">
            <v>334</v>
          </cell>
          <cell r="D404">
            <v>24823507.970000003</v>
          </cell>
          <cell r="F404" t="str">
            <v>334SG-P</v>
          </cell>
          <cell r="G404" t="str">
            <v>334</v>
          </cell>
          <cell r="I404">
            <v>24823507.970000003</v>
          </cell>
        </row>
        <row r="405">
          <cell r="A405" t="str">
            <v>334SG-U</v>
          </cell>
          <cell r="B405" t="str">
            <v>334</v>
          </cell>
          <cell r="D405">
            <v>3571148.55</v>
          </cell>
          <cell r="F405" t="str">
            <v>334SG-U</v>
          </cell>
          <cell r="G405" t="str">
            <v>334</v>
          </cell>
          <cell r="I405">
            <v>3571148.55</v>
          </cell>
        </row>
        <row r="406">
          <cell r="A406" t="str">
            <v>335DGP</v>
          </cell>
          <cell r="B406" t="str">
            <v>335</v>
          </cell>
          <cell r="D406">
            <v>1724870.32</v>
          </cell>
          <cell r="F406" t="str">
            <v>335DGP</v>
          </cell>
          <cell r="G406" t="str">
            <v>335</v>
          </cell>
          <cell r="I406">
            <v>1724870.32</v>
          </cell>
        </row>
        <row r="407">
          <cell r="A407" t="str">
            <v>335DGU</v>
          </cell>
          <cell r="B407" t="str">
            <v>335</v>
          </cell>
          <cell r="D407">
            <v>234868.78</v>
          </cell>
          <cell r="F407" t="str">
            <v>335DGU</v>
          </cell>
          <cell r="G407" t="str">
            <v>335</v>
          </cell>
          <cell r="I407">
            <v>234868.78</v>
          </cell>
        </row>
        <row r="408">
          <cell r="A408" t="str">
            <v>335SG-P</v>
          </cell>
          <cell r="B408" t="str">
            <v>335</v>
          </cell>
          <cell r="D408">
            <v>1120101.99</v>
          </cell>
          <cell r="F408" t="str">
            <v>335SG-P</v>
          </cell>
          <cell r="G408" t="str">
            <v>335</v>
          </cell>
          <cell r="I408">
            <v>1120101.99</v>
          </cell>
        </row>
        <row r="409">
          <cell r="A409" t="str">
            <v>335SG-U</v>
          </cell>
          <cell r="B409" t="str">
            <v>335</v>
          </cell>
          <cell r="D409">
            <v>109665.09</v>
          </cell>
          <cell r="F409" t="str">
            <v>335SG-U</v>
          </cell>
          <cell r="G409" t="str">
            <v>335</v>
          </cell>
          <cell r="I409">
            <v>109665.09</v>
          </cell>
        </row>
        <row r="410">
          <cell r="A410" t="str">
            <v>336DGP</v>
          </cell>
          <cell r="B410" t="str">
            <v>336</v>
          </cell>
          <cell r="D410">
            <v>4670040.8899999997</v>
          </cell>
          <cell r="F410" t="str">
            <v>336DGP</v>
          </cell>
          <cell r="G410" t="str">
            <v>336</v>
          </cell>
          <cell r="I410">
            <v>4670040.8899999997</v>
          </cell>
        </row>
        <row r="411">
          <cell r="A411" t="str">
            <v>336DGU</v>
          </cell>
          <cell r="B411" t="str">
            <v>336</v>
          </cell>
          <cell r="D411">
            <v>843536.95</v>
          </cell>
          <cell r="F411" t="str">
            <v>336DGU</v>
          </cell>
          <cell r="G411" t="str">
            <v>336</v>
          </cell>
          <cell r="I411">
            <v>843536.95</v>
          </cell>
        </row>
        <row r="412">
          <cell r="A412" t="str">
            <v>336SG-P</v>
          </cell>
          <cell r="B412" t="str">
            <v>336</v>
          </cell>
          <cell r="D412">
            <v>6696728.6699999999</v>
          </cell>
          <cell r="F412" t="str">
            <v>336SG-P</v>
          </cell>
          <cell r="G412" t="str">
            <v>336</v>
          </cell>
          <cell r="I412">
            <v>6696728.6699999999</v>
          </cell>
        </row>
        <row r="413">
          <cell r="A413" t="str">
            <v>336SG-U</v>
          </cell>
          <cell r="B413" t="str">
            <v>336</v>
          </cell>
          <cell r="D413">
            <v>509600.43</v>
          </cell>
          <cell r="F413" t="str">
            <v>336SG-U</v>
          </cell>
          <cell r="G413" t="str">
            <v>336</v>
          </cell>
          <cell r="I413">
            <v>509600.43</v>
          </cell>
        </row>
        <row r="414">
          <cell r="A414" t="str">
            <v>340DGU</v>
          </cell>
          <cell r="B414" t="str">
            <v>340</v>
          </cell>
          <cell r="D414">
            <v>635.22</v>
          </cell>
          <cell r="F414" t="str">
            <v>340DGU</v>
          </cell>
          <cell r="G414" t="str">
            <v>340</v>
          </cell>
          <cell r="I414">
            <v>635.22</v>
          </cell>
        </row>
        <row r="415">
          <cell r="A415" t="str">
            <v>340SG</v>
          </cell>
          <cell r="B415" t="str">
            <v>340</v>
          </cell>
          <cell r="D415">
            <v>18138744.879999999</v>
          </cell>
          <cell r="F415" t="str">
            <v>340SG</v>
          </cell>
          <cell r="G415" t="str">
            <v>340</v>
          </cell>
          <cell r="I415">
            <v>18138744.879999999</v>
          </cell>
        </row>
        <row r="416">
          <cell r="A416" t="str">
            <v>340SSGCT</v>
          </cell>
          <cell r="B416" t="str">
            <v>340</v>
          </cell>
          <cell r="D416">
            <v>3357801.96</v>
          </cell>
          <cell r="F416" t="str">
            <v>340SSGCT</v>
          </cell>
          <cell r="G416" t="str">
            <v>340</v>
          </cell>
          <cell r="I416">
            <v>3357801.96</v>
          </cell>
        </row>
        <row r="417">
          <cell r="A417" t="str">
            <v>341DGU</v>
          </cell>
          <cell r="B417" t="str">
            <v>341</v>
          </cell>
          <cell r="D417">
            <v>173936.77</v>
          </cell>
          <cell r="F417" t="str">
            <v>341DGU</v>
          </cell>
          <cell r="G417" t="str">
            <v>341</v>
          </cell>
          <cell r="I417">
            <v>173936.77</v>
          </cell>
        </row>
        <row r="418">
          <cell r="A418" t="str">
            <v>341SG</v>
          </cell>
          <cell r="B418" t="str">
            <v>341</v>
          </cell>
          <cell r="D418">
            <v>12510344.210000001</v>
          </cell>
          <cell r="F418" t="str">
            <v>341SG</v>
          </cell>
          <cell r="G418" t="str">
            <v>341</v>
          </cell>
          <cell r="I418">
            <v>12510344.210000001</v>
          </cell>
        </row>
        <row r="419">
          <cell r="A419" t="str">
            <v>341SSGCT</v>
          </cell>
          <cell r="B419" t="str">
            <v>341</v>
          </cell>
          <cell r="D419">
            <v>4294373.5199999996</v>
          </cell>
          <cell r="F419" t="str">
            <v>341SSGCT</v>
          </cell>
          <cell r="G419" t="str">
            <v>341</v>
          </cell>
          <cell r="I419">
            <v>4294373.5199999996</v>
          </cell>
        </row>
        <row r="420">
          <cell r="A420" t="str">
            <v>342DGU</v>
          </cell>
          <cell r="B420" t="str">
            <v>342</v>
          </cell>
          <cell r="D420">
            <v>120135.93019378911</v>
          </cell>
          <cell r="F420" t="str">
            <v>342DGU</v>
          </cell>
          <cell r="G420" t="str">
            <v>342</v>
          </cell>
          <cell r="I420">
            <v>120135.93019378911</v>
          </cell>
        </row>
        <row r="421">
          <cell r="A421" t="str">
            <v>342SG</v>
          </cell>
          <cell r="B421" t="str">
            <v>342</v>
          </cell>
          <cell r="D421">
            <v>361096712.05062985</v>
          </cell>
          <cell r="F421" t="str">
            <v>342SG</v>
          </cell>
          <cell r="G421" t="str">
            <v>342</v>
          </cell>
          <cell r="I421">
            <v>361096712.05062985</v>
          </cell>
        </row>
        <row r="422">
          <cell r="A422" t="str">
            <v>342SSGCT</v>
          </cell>
          <cell r="B422" t="str">
            <v>342</v>
          </cell>
          <cell r="D422">
            <v>2059744.3217898197</v>
          </cell>
          <cell r="F422" t="str">
            <v>342SSGCT</v>
          </cell>
          <cell r="G422" t="str">
            <v>342</v>
          </cell>
          <cell r="I422">
            <v>2059744.3217898197</v>
          </cell>
        </row>
        <row r="423">
          <cell r="A423" t="str">
            <v>343DGU</v>
          </cell>
          <cell r="B423" t="str">
            <v>343</v>
          </cell>
          <cell r="D423">
            <v>818416.49</v>
          </cell>
          <cell r="F423" t="str">
            <v>343DGU</v>
          </cell>
          <cell r="G423" t="str">
            <v>343</v>
          </cell>
          <cell r="I423">
            <v>818416.49</v>
          </cell>
        </row>
        <row r="424">
          <cell r="A424" t="str">
            <v>343SG</v>
          </cell>
          <cell r="B424" t="str">
            <v>343</v>
          </cell>
          <cell r="D424">
            <v>125483397.45</v>
          </cell>
          <cell r="F424" t="str">
            <v>343SG</v>
          </cell>
          <cell r="G424" t="str">
            <v>343</v>
          </cell>
          <cell r="I424">
            <v>125483397.45</v>
          </cell>
        </row>
        <row r="425">
          <cell r="A425" t="str">
            <v>343SSGCT</v>
          </cell>
          <cell r="B425" t="str">
            <v>343</v>
          </cell>
          <cell r="D425">
            <v>50696521.420000002</v>
          </cell>
          <cell r="F425" t="str">
            <v>343SSGCT</v>
          </cell>
          <cell r="G425" t="str">
            <v>343</v>
          </cell>
          <cell r="I425">
            <v>50696521.420000002</v>
          </cell>
        </row>
        <row r="426">
          <cell r="A426" t="str">
            <v>344DGU</v>
          </cell>
          <cell r="B426" t="str">
            <v>344</v>
          </cell>
          <cell r="D426">
            <v>87835.45</v>
          </cell>
          <cell r="F426" t="str">
            <v>344DGU</v>
          </cell>
          <cell r="G426" t="str">
            <v>344</v>
          </cell>
          <cell r="I426">
            <v>87835.45</v>
          </cell>
        </row>
        <row r="427">
          <cell r="A427" t="str">
            <v>344SG</v>
          </cell>
          <cell r="B427" t="str">
            <v>344</v>
          </cell>
          <cell r="D427">
            <v>45571946.340000004</v>
          </cell>
          <cell r="F427" t="str">
            <v>344SG</v>
          </cell>
          <cell r="G427" t="str">
            <v>344</v>
          </cell>
          <cell r="I427">
            <v>45571946.340000004</v>
          </cell>
        </row>
        <row r="428">
          <cell r="A428" t="str">
            <v>344SSGCT</v>
          </cell>
          <cell r="B428" t="str">
            <v>344</v>
          </cell>
          <cell r="D428">
            <v>15873643.469999999</v>
          </cell>
          <cell r="F428" t="str">
            <v>344SSGCT</v>
          </cell>
          <cell r="G428" t="str">
            <v>344</v>
          </cell>
          <cell r="I428">
            <v>15873643.469999999</v>
          </cell>
        </row>
        <row r="429">
          <cell r="A429" t="str">
            <v>345DGU</v>
          </cell>
          <cell r="B429" t="str">
            <v>345</v>
          </cell>
          <cell r="D429">
            <v>157667.13</v>
          </cell>
          <cell r="F429" t="str">
            <v>345DGU</v>
          </cell>
          <cell r="G429" t="str">
            <v>345</v>
          </cell>
          <cell r="I429">
            <v>157667.13</v>
          </cell>
        </row>
        <row r="430">
          <cell r="A430" t="str">
            <v>345SG</v>
          </cell>
          <cell r="B430" t="str">
            <v>345</v>
          </cell>
          <cell r="D430">
            <v>11329003.960000001</v>
          </cell>
          <cell r="F430" t="str">
            <v>345SG</v>
          </cell>
          <cell r="G430" t="str">
            <v>345</v>
          </cell>
          <cell r="I430">
            <v>11329003.960000001</v>
          </cell>
        </row>
        <row r="431">
          <cell r="A431" t="str">
            <v>345SSGCT</v>
          </cell>
          <cell r="B431" t="str">
            <v>345</v>
          </cell>
          <cell r="D431">
            <v>5000728.8099999996</v>
          </cell>
          <cell r="F431" t="str">
            <v>345SSGCT</v>
          </cell>
          <cell r="G431" t="str">
            <v>345</v>
          </cell>
          <cell r="I431">
            <v>5000728.8099999996</v>
          </cell>
        </row>
        <row r="432">
          <cell r="A432" t="str">
            <v>346DGU</v>
          </cell>
          <cell r="B432" t="str">
            <v>346</v>
          </cell>
          <cell r="D432">
            <v>11813.11</v>
          </cell>
          <cell r="F432" t="str">
            <v>346DGU</v>
          </cell>
          <cell r="G432" t="str">
            <v>346</v>
          </cell>
          <cell r="I432">
            <v>11813.11</v>
          </cell>
        </row>
        <row r="433">
          <cell r="A433" t="str">
            <v>346SG</v>
          </cell>
          <cell r="B433" t="str">
            <v>346</v>
          </cell>
          <cell r="D433">
            <v>497343.1</v>
          </cell>
          <cell r="F433" t="str">
            <v>346SG</v>
          </cell>
          <cell r="G433" t="str">
            <v>346</v>
          </cell>
          <cell r="I433">
            <v>497343.1</v>
          </cell>
        </row>
        <row r="434">
          <cell r="A434" t="str">
            <v>350DGP</v>
          </cell>
          <cell r="B434" t="str">
            <v>350</v>
          </cell>
          <cell r="D434">
            <v>21330277.010000009</v>
          </cell>
          <cell r="F434" t="str">
            <v>350DGP</v>
          </cell>
          <cell r="G434" t="str">
            <v>350</v>
          </cell>
          <cell r="I434">
            <v>21330277.010000009</v>
          </cell>
        </row>
        <row r="435">
          <cell r="A435" t="str">
            <v>350DGU</v>
          </cell>
          <cell r="B435" t="str">
            <v>350</v>
          </cell>
          <cell r="D435">
            <v>49349002.849999957</v>
          </cell>
          <cell r="F435" t="str">
            <v>350DGU</v>
          </cell>
          <cell r="G435" t="str">
            <v>350</v>
          </cell>
          <cell r="I435">
            <v>49349002.849999957</v>
          </cell>
        </row>
        <row r="436">
          <cell r="A436" t="str">
            <v>350SG</v>
          </cell>
          <cell r="B436" t="str">
            <v>350</v>
          </cell>
          <cell r="D436">
            <v>17507110.359999992</v>
          </cell>
          <cell r="F436" t="str">
            <v>350SG</v>
          </cell>
          <cell r="G436" t="str">
            <v>350</v>
          </cell>
          <cell r="I436">
            <v>17507110.359999992</v>
          </cell>
        </row>
        <row r="437">
          <cell r="A437" t="str">
            <v>352DGP</v>
          </cell>
          <cell r="B437" t="str">
            <v>352</v>
          </cell>
          <cell r="D437">
            <v>8664597.8400000017</v>
          </cell>
          <cell r="F437" t="str">
            <v>352DGP</v>
          </cell>
          <cell r="G437" t="str">
            <v>352</v>
          </cell>
          <cell r="I437">
            <v>8664597.8400000017</v>
          </cell>
        </row>
        <row r="438">
          <cell r="A438" t="str">
            <v>352DGU</v>
          </cell>
          <cell r="B438" t="str">
            <v>352</v>
          </cell>
          <cell r="D438">
            <v>18262762.530000005</v>
          </cell>
          <cell r="F438" t="str">
            <v>352DGU</v>
          </cell>
          <cell r="G438" t="str">
            <v>352</v>
          </cell>
          <cell r="I438">
            <v>18262762.530000005</v>
          </cell>
        </row>
        <row r="439">
          <cell r="A439" t="str">
            <v>352SG</v>
          </cell>
          <cell r="B439" t="str">
            <v>352</v>
          </cell>
          <cell r="D439">
            <v>23515132.899999999</v>
          </cell>
          <cell r="F439" t="str">
            <v>352SG</v>
          </cell>
          <cell r="G439" t="str">
            <v>352</v>
          </cell>
          <cell r="I439">
            <v>23515132.899999999</v>
          </cell>
        </row>
        <row r="440">
          <cell r="A440" t="str">
            <v>353DGP</v>
          </cell>
          <cell r="B440" t="str">
            <v>353</v>
          </cell>
          <cell r="D440">
            <v>138038314.49000004</v>
          </cell>
          <cell r="F440" t="str">
            <v>353DGP</v>
          </cell>
          <cell r="G440" t="str">
            <v>353</v>
          </cell>
          <cell r="I440">
            <v>138038314.49000004</v>
          </cell>
        </row>
        <row r="441">
          <cell r="A441" t="str">
            <v>353DGU</v>
          </cell>
          <cell r="B441" t="str">
            <v>353</v>
          </cell>
          <cell r="D441">
            <v>199814560.94999993</v>
          </cell>
          <cell r="F441" t="str">
            <v>353DGU</v>
          </cell>
          <cell r="G441" t="str">
            <v>353</v>
          </cell>
          <cell r="I441">
            <v>199814560.94999993</v>
          </cell>
        </row>
        <row r="442">
          <cell r="A442" t="str">
            <v>353SG</v>
          </cell>
          <cell r="B442" t="str">
            <v>353</v>
          </cell>
          <cell r="D442">
            <v>531974235.61999995</v>
          </cell>
          <cell r="F442" t="str">
            <v>353SG</v>
          </cell>
          <cell r="G442" t="str">
            <v>353</v>
          </cell>
          <cell r="I442">
            <v>531974235.61999995</v>
          </cell>
        </row>
        <row r="443">
          <cell r="A443" t="str">
            <v>354DGP</v>
          </cell>
          <cell r="B443" t="str">
            <v>354</v>
          </cell>
          <cell r="D443">
            <v>156414718.98999998</v>
          </cell>
          <cell r="F443" t="str">
            <v>354DGP</v>
          </cell>
          <cell r="G443" t="str">
            <v>354</v>
          </cell>
          <cell r="I443">
            <v>156414718.98999998</v>
          </cell>
        </row>
        <row r="444">
          <cell r="A444" t="str">
            <v>354DGU</v>
          </cell>
          <cell r="B444" t="str">
            <v>354</v>
          </cell>
          <cell r="D444">
            <v>127295491.72999996</v>
          </cell>
          <cell r="F444" t="str">
            <v>354DGU</v>
          </cell>
          <cell r="G444" t="str">
            <v>354</v>
          </cell>
          <cell r="I444">
            <v>127295491.72999996</v>
          </cell>
        </row>
        <row r="445">
          <cell r="A445" t="str">
            <v>354SG</v>
          </cell>
          <cell r="B445" t="str">
            <v>354</v>
          </cell>
          <cell r="D445">
            <v>77310763.540000036</v>
          </cell>
          <cell r="F445" t="str">
            <v>354SG</v>
          </cell>
          <cell r="G445" t="str">
            <v>354</v>
          </cell>
          <cell r="I445">
            <v>77310763.540000036</v>
          </cell>
        </row>
        <row r="446">
          <cell r="A446" t="str">
            <v>355DGP</v>
          </cell>
          <cell r="B446" t="str">
            <v>355</v>
          </cell>
          <cell r="D446">
            <v>67223917.383204252</v>
          </cell>
          <cell r="F446" t="str">
            <v>355DGP</v>
          </cell>
          <cell r="G446" t="str">
            <v>355</v>
          </cell>
          <cell r="I446">
            <v>67223917.383204252</v>
          </cell>
        </row>
        <row r="447">
          <cell r="A447" t="str">
            <v>355DGU</v>
          </cell>
          <cell r="B447" t="str">
            <v>355</v>
          </cell>
          <cell r="D447">
            <v>115773273.42625532</v>
          </cell>
          <cell r="F447" t="str">
            <v>355DGU</v>
          </cell>
          <cell r="G447" t="str">
            <v>355</v>
          </cell>
          <cell r="I447">
            <v>115773273.42625532</v>
          </cell>
        </row>
        <row r="448">
          <cell r="A448" t="str">
            <v>355SG</v>
          </cell>
          <cell r="B448" t="str">
            <v>355</v>
          </cell>
          <cell r="D448">
            <v>483459280.03351653</v>
          </cell>
          <cell r="F448" t="str">
            <v>355SG</v>
          </cell>
          <cell r="G448" t="str">
            <v>355</v>
          </cell>
          <cell r="I448">
            <v>483459280.03351653</v>
          </cell>
        </row>
        <row r="449">
          <cell r="A449" t="str">
            <v>356DGP</v>
          </cell>
          <cell r="B449" t="str">
            <v>356</v>
          </cell>
          <cell r="D449">
            <v>208453478.64000005</v>
          </cell>
          <cell r="F449" t="str">
            <v>356DGP</v>
          </cell>
          <cell r="G449" t="str">
            <v>356</v>
          </cell>
          <cell r="I449">
            <v>208453478.64000005</v>
          </cell>
        </row>
        <row r="450">
          <cell r="A450" t="str">
            <v>356DGU</v>
          </cell>
          <cell r="B450" t="str">
            <v>356</v>
          </cell>
          <cell r="D450">
            <v>158759662.63000005</v>
          </cell>
          <cell r="F450" t="str">
            <v>356DGU</v>
          </cell>
          <cell r="G450" t="str">
            <v>356</v>
          </cell>
          <cell r="I450">
            <v>158759662.63000005</v>
          </cell>
        </row>
        <row r="451">
          <cell r="A451" t="str">
            <v>356SG</v>
          </cell>
          <cell r="B451" t="str">
            <v>356</v>
          </cell>
          <cell r="D451">
            <v>251818889.07000035</v>
          </cell>
          <cell r="F451" t="str">
            <v>356SG</v>
          </cell>
          <cell r="G451" t="str">
            <v>356</v>
          </cell>
          <cell r="I451">
            <v>251818889.07000035</v>
          </cell>
        </row>
        <row r="452">
          <cell r="A452" t="str">
            <v>357DGP</v>
          </cell>
          <cell r="B452" t="str">
            <v>357</v>
          </cell>
          <cell r="D452">
            <v>6370.99</v>
          </cell>
          <cell r="F452" t="str">
            <v>357DGP</v>
          </cell>
          <cell r="G452" t="str">
            <v>357</v>
          </cell>
          <cell r="I452">
            <v>6370.99</v>
          </cell>
        </row>
        <row r="453">
          <cell r="A453" t="str">
            <v>357DGU</v>
          </cell>
          <cell r="B453" t="str">
            <v>357</v>
          </cell>
          <cell r="D453">
            <v>162746.45000000001</v>
          </cell>
          <cell r="F453" t="str">
            <v>357DGU</v>
          </cell>
          <cell r="G453" t="str">
            <v>357</v>
          </cell>
          <cell r="I453">
            <v>162746.45000000001</v>
          </cell>
        </row>
        <row r="454">
          <cell r="A454" t="str">
            <v>357SG</v>
          </cell>
          <cell r="B454" t="str">
            <v>357</v>
          </cell>
          <cell r="D454">
            <v>2197775.4900000002</v>
          </cell>
          <cell r="F454" t="str">
            <v>357SG</v>
          </cell>
          <cell r="G454" t="str">
            <v>357</v>
          </cell>
          <cell r="I454">
            <v>2197775.4900000002</v>
          </cell>
        </row>
        <row r="455">
          <cell r="A455" t="str">
            <v>358DGU</v>
          </cell>
          <cell r="B455" t="str">
            <v>358</v>
          </cell>
          <cell r="D455">
            <v>1018662.8</v>
          </cell>
          <cell r="F455" t="str">
            <v>358DGU</v>
          </cell>
          <cell r="G455" t="str">
            <v>358</v>
          </cell>
          <cell r="I455">
            <v>1018662.8</v>
          </cell>
        </row>
        <row r="456">
          <cell r="A456" t="str">
            <v>358SG</v>
          </cell>
          <cell r="B456" t="str">
            <v>358</v>
          </cell>
          <cell r="D456">
            <v>2923474.97</v>
          </cell>
          <cell r="F456" t="str">
            <v>358SG</v>
          </cell>
          <cell r="G456" t="str">
            <v>358</v>
          </cell>
          <cell r="I456">
            <v>2923474.97</v>
          </cell>
        </row>
        <row r="457">
          <cell r="A457" t="str">
            <v>359DGP</v>
          </cell>
          <cell r="B457" t="str">
            <v>359</v>
          </cell>
          <cell r="D457">
            <v>1942448.34</v>
          </cell>
          <cell r="F457" t="str">
            <v>359DGP</v>
          </cell>
          <cell r="G457" t="str">
            <v>359</v>
          </cell>
          <cell r="I457">
            <v>1942448.34</v>
          </cell>
        </row>
        <row r="458">
          <cell r="A458" t="str">
            <v>359DGU</v>
          </cell>
          <cell r="B458" t="str">
            <v>359</v>
          </cell>
          <cell r="D458">
            <v>501203.41</v>
          </cell>
          <cell r="F458" t="str">
            <v>359DGU</v>
          </cell>
          <cell r="G458" t="str">
            <v>359</v>
          </cell>
          <cell r="I458">
            <v>501203.41</v>
          </cell>
        </row>
        <row r="459">
          <cell r="A459" t="str">
            <v>359SG</v>
          </cell>
          <cell r="B459" t="str">
            <v>359</v>
          </cell>
          <cell r="D459">
            <v>8926521.870000001</v>
          </cell>
          <cell r="F459" t="str">
            <v>359SG</v>
          </cell>
          <cell r="G459" t="str">
            <v>359</v>
          </cell>
          <cell r="I459">
            <v>8926521.870000001</v>
          </cell>
        </row>
        <row r="460">
          <cell r="A460" t="str">
            <v>360CA</v>
          </cell>
          <cell r="B460" t="str">
            <v>360</v>
          </cell>
          <cell r="D460">
            <v>1029975.23</v>
          </cell>
          <cell r="F460" t="str">
            <v>360CA</v>
          </cell>
          <cell r="G460" t="str">
            <v>360</v>
          </cell>
          <cell r="I460">
            <v>1029975.23</v>
          </cell>
        </row>
        <row r="461">
          <cell r="A461" t="str">
            <v>360IDU</v>
          </cell>
          <cell r="B461" t="str">
            <v>360</v>
          </cell>
          <cell r="D461">
            <v>1162007.1399999999</v>
          </cell>
          <cell r="F461" t="str">
            <v>360IDU</v>
          </cell>
          <cell r="G461" t="str">
            <v>360</v>
          </cell>
          <cell r="I461">
            <v>1162007.1399999999</v>
          </cell>
        </row>
        <row r="462">
          <cell r="A462" t="str">
            <v>360OR</v>
          </cell>
          <cell r="B462" t="str">
            <v>360</v>
          </cell>
          <cell r="D462">
            <v>7400347.0999999996</v>
          </cell>
          <cell r="F462" t="str">
            <v>360OR</v>
          </cell>
          <cell r="G462" t="str">
            <v>360</v>
          </cell>
          <cell r="I462">
            <v>7400347.0999999996</v>
          </cell>
        </row>
        <row r="463">
          <cell r="A463" t="str">
            <v>360UT</v>
          </cell>
          <cell r="B463" t="str">
            <v>360</v>
          </cell>
          <cell r="D463">
            <v>19069484.289999984</v>
          </cell>
          <cell r="F463" t="str">
            <v>360UT</v>
          </cell>
          <cell r="G463" t="str">
            <v>360</v>
          </cell>
          <cell r="I463">
            <v>19069484.289999984</v>
          </cell>
        </row>
        <row r="464">
          <cell r="A464" t="str">
            <v>360WA</v>
          </cell>
          <cell r="B464" t="str">
            <v>360</v>
          </cell>
          <cell r="D464">
            <v>956737.21</v>
          </cell>
          <cell r="F464" t="str">
            <v>360WA</v>
          </cell>
          <cell r="G464" t="str">
            <v>360</v>
          </cell>
          <cell r="I464">
            <v>956737.21</v>
          </cell>
        </row>
        <row r="465">
          <cell r="A465" t="str">
            <v>360WYP</v>
          </cell>
          <cell r="B465" t="str">
            <v>360</v>
          </cell>
          <cell r="D465">
            <v>2406493.37</v>
          </cell>
          <cell r="F465" t="str">
            <v>360WYP</v>
          </cell>
          <cell r="G465" t="str">
            <v>360</v>
          </cell>
          <cell r="I465">
            <v>2406493.37</v>
          </cell>
        </row>
        <row r="466">
          <cell r="A466" t="str">
            <v>360WYU</v>
          </cell>
          <cell r="B466" t="str">
            <v>360</v>
          </cell>
          <cell r="D466">
            <v>1384181.77</v>
          </cell>
          <cell r="F466" t="str">
            <v>360WYU</v>
          </cell>
          <cell r="G466" t="str">
            <v>360</v>
          </cell>
          <cell r="I466">
            <v>1384181.77</v>
          </cell>
        </row>
        <row r="467">
          <cell r="A467" t="str">
            <v>361CA</v>
          </cell>
          <cell r="B467" t="str">
            <v>361</v>
          </cell>
          <cell r="D467">
            <v>1459644.63</v>
          </cell>
          <cell r="F467" t="str">
            <v>361CA</v>
          </cell>
          <cell r="G467" t="str">
            <v>361</v>
          </cell>
          <cell r="I467">
            <v>1459644.63</v>
          </cell>
        </row>
        <row r="468">
          <cell r="A468" t="str">
            <v>361IDU</v>
          </cell>
          <cell r="B468" t="str">
            <v>361</v>
          </cell>
          <cell r="D468">
            <v>762906.53</v>
          </cell>
          <cell r="F468" t="str">
            <v>361IDU</v>
          </cell>
          <cell r="G468" t="str">
            <v>361</v>
          </cell>
          <cell r="I468">
            <v>762906.53</v>
          </cell>
        </row>
        <row r="469">
          <cell r="A469" t="str">
            <v>361OR</v>
          </cell>
          <cell r="B469" t="str">
            <v>361</v>
          </cell>
          <cell r="D469">
            <v>10829517.490000006</v>
          </cell>
          <cell r="F469" t="str">
            <v>361OR</v>
          </cell>
          <cell r="G469" t="str">
            <v>361</v>
          </cell>
          <cell r="I469">
            <v>10829517.490000006</v>
          </cell>
        </row>
        <row r="470">
          <cell r="A470" t="str">
            <v>361UT</v>
          </cell>
          <cell r="B470" t="str">
            <v>361</v>
          </cell>
          <cell r="D470">
            <v>18109486.809999999</v>
          </cell>
          <cell r="F470" t="str">
            <v>361UT</v>
          </cell>
          <cell r="G470" t="str">
            <v>361</v>
          </cell>
          <cell r="I470">
            <v>18109486.809999999</v>
          </cell>
        </row>
        <row r="471">
          <cell r="A471" t="str">
            <v>361WA</v>
          </cell>
          <cell r="B471" t="str">
            <v>361</v>
          </cell>
          <cell r="D471">
            <v>1578534.17</v>
          </cell>
          <cell r="F471" t="str">
            <v>361WA</v>
          </cell>
          <cell r="G471" t="str">
            <v>361</v>
          </cell>
          <cell r="I471">
            <v>1578534.17</v>
          </cell>
        </row>
        <row r="472">
          <cell r="A472" t="str">
            <v>361WYP</v>
          </cell>
          <cell r="B472" t="str">
            <v>361</v>
          </cell>
          <cell r="D472">
            <v>5046662.5</v>
          </cell>
          <cell r="F472" t="str">
            <v>361WYP</v>
          </cell>
          <cell r="G472" t="str">
            <v>361</v>
          </cell>
          <cell r="I472">
            <v>5046662.5</v>
          </cell>
        </row>
        <row r="473">
          <cell r="A473" t="str">
            <v>361WYU</v>
          </cell>
          <cell r="B473" t="str">
            <v>361</v>
          </cell>
          <cell r="D473">
            <v>177952.36</v>
          </cell>
          <cell r="F473" t="str">
            <v>361WYU</v>
          </cell>
          <cell r="G473" t="str">
            <v>361</v>
          </cell>
          <cell r="I473">
            <v>177952.36</v>
          </cell>
        </row>
        <row r="474">
          <cell r="A474" t="str">
            <v>362CA</v>
          </cell>
          <cell r="B474" t="str">
            <v>362</v>
          </cell>
          <cell r="D474">
            <v>13071743.600000007</v>
          </cell>
          <cell r="F474" t="str">
            <v>362CA</v>
          </cell>
          <cell r="G474" t="str">
            <v>362</v>
          </cell>
          <cell r="I474">
            <v>13071743.600000007</v>
          </cell>
        </row>
        <row r="475">
          <cell r="A475" t="str">
            <v>362IDU</v>
          </cell>
          <cell r="B475" t="str">
            <v>362</v>
          </cell>
          <cell r="D475">
            <v>19142017.670000002</v>
          </cell>
          <cell r="F475" t="str">
            <v>362IDU</v>
          </cell>
          <cell r="G475" t="str">
            <v>362</v>
          </cell>
          <cell r="I475">
            <v>19142017.670000002</v>
          </cell>
        </row>
        <row r="476">
          <cell r="A476" t="str">
            <v>362OR</v>
          </cell>
          <cell r="B476" t="str">
            <v>362</v>
          </cell>
          <cell r="D476">
            <v>152591470.57000005</v>
          </cell>
          <cell r="F476" t="str">
            <v>362OR</v>
          </cell>
          <cell r="G476" t="str">
            <v>362</v>
          </cell>
          <cell r="I476">
            <v>152591470.57000005</v>
          </cell>
        </row>
        <row r="477">
          <cell r="A477" t="str">
            <v>362UT</v>
          </cell>
          <cell r="B477" t="str">
            <v>362</v>
          </cell>
          <cell r="D477">
            <v>298532331.63999981</v>
          </cell>
          <cell r="F477" t="str">
            <v>362UT</v>
          </cell>
          <cell r="G477" t="str">
            <v>362</v>
          </cell>
          <cell r="I477">
            <v>298532331.63999981</v>
          </cell>
        </row>
        <row r="478">
          <cell r="A478" t="str">
            <v>362WA</v>
          </cell>
          <cell r="B478" t="str">
            <v>362</v>
          </cell>
          <cell r="D478">
            <v>41910299.960000001</v>
          </cell>
          <cell r="F478" t="str">
            <v>362WA</v>
          </cell>
          <cell r="G478" t="str">
            <v>362</v>
          </cell>
          <cell r="I478">
            <v>41910299.960000001</v>
          </cell>
        </row>
        <row r="479">
          <cell r="A479" t="str">
            <v>362WYP</v>
          </cell>
          <cell r="B479" t="str">
            <v>362</v>
          </cell>
          <cell r="D479">
            <v>88175031.37000002</v>
          </cell>
          <cell r="F479" t="str">
            <v>362WYP</v>
          </cell>
          <cell r="G479" t="str">
            <v>362</v>
          </cell>
          <cell r="I479">
            <v>88175031.37000002</v>
          </cell>
        </row>
        <row r="480">
          <cell r="A480" t="str">
            <v>362WYU</v>
          </cell>
          <cell r="B480" t="str">
            <v>362</v>
          </cell>
          <cell r="D480">
            <v>4663810.01</v>
          </cell>
          <cell r="F480" t="str">
            <v>362WYU</v>
          </cell>
          <cell r="G480" t="str">
            <v>362</v>
          </cell>
          <cell r="I480">
            <v>4663810.01</v>
          </cell>
        </row>
        <row r="481">
          <cell r="A481" t="str">
            <v>364CA</v>
          </cell>
          <cell r="B481" t="str">
            <v>364</v>
          </cell>
          <cell r="D481">
            <v>48861704.055723883</v>
          </cell>
          <cell r="F481" t="str">
            <v>364CA</v>
          </cell>
          <cell r="G481" t="str">
            <v>364</v>
          </cell>
          <cell r="I481">
            <v>48861704.055723883</v>
          </cell>
        </row>
        <row r="482">
          <cell r="A482" t="str">
            <v>364IDU</v>
          </cell>
          <cell r="B482" t="str">
            <v>364</v>
          </cell>
          <cell r="D482">
            <v>59077454.39915809</v>
          </cell>
          <cell r="F482" t="str">
            <v>364IDU</v>
          </cell>
          <cell r="G482" t="str">
            <v>364</v>
          </cell>
          <cell r="I482">
            <v>59077454.39915809</v>
          </cell>
        </row>
        <row r="483">
          <cell r="A483" t="str">
            <v>364OR</v>
          </cell>
          <cell r="B483" t="str">
            <v>364</v>
          </cell>
          <cell r="D483">
            <v>341386590.51736391</v>
          </cell>
          <cell r="F483" t="str">
            <v>364OR</v>
          </cell>
          <cell r="G483" t="str">
            <v>364</v>
          </cell>
          <cell r="I483">
            <v>341386590.51736391</v>
          </cell>
        </row>
        <row r="484">
          <cell r="A484" t="str">
            <v>364UT</v>
          </cell>
          <cell r="B484" t="str">
            <v>364</v>
          </cell>
          <cell r="D484">
            <v>405428903.48639923</v>
          </cell>
          <cell r="F484" t="str">
            <v>364UT</v>
          </cell>
          <cell r="G484" t="str">
            <v>364</v>
          </cell>
          <cell r="I484">
            <v>405428903.48639923</v>
          </cell>
        </row>
        <row r="485">
          <cell r="A485" t="str">
            <v>364WA</v>
          </cell>
          <cell r="B485" t="str">
            <v>364</v>
          </cell>
          <cell r="D485">
            <v>88951323.89100188</v>
          </cell>
          <cell r="F485" t="str">
            <v>364WA</v>
          </cell>
          <cell r="G485" t="str">
            <v>364</v>
          </cell>
          <cell r="I485">
            <v>88951323.89100188</v>
          </cell>
        </row>
        <row r="486">
          <cell r="A486" t="str">
            <v>364WYP</v>
          </cell>
          <cell r="B486" t="str">
            <v>364</v>
          </cell>
          <cell r="D486">
            <v>87185488.408642575</v>
          </cell>
          <cell r="F486" t="str">
            <v>364WYP</v>
          </cell>
          <cell r="G486" t="str">
            <v>364</v>
          </cell>
          <cell r="I486">
            <v>87185488.408642575</v>
          </cell>
        </row>
        <row r="487">
          <cell r="A487" t="str">
            <v>364WYU</v>
          </cell>
          <cell r="B487" t="str">
            <v>364</v>
          </cell>
          <cell r="D487">
            <v>16872637.359725356</v>
          </cell>
          <cell r="F487" t="str">
            <v>364WYU</v>
          </cell>
          <cell r="G487" t="str">
            <v>364</v>
          </cell>
          <cell r="I487">
            <v>16872637.359725356</v>
          </cell>
        </row>
        <row r="488">
          <cell r="A488" t="str">
            <v>365CA</v>
          </cell>
          <cell r="B488" t="str">
            <v>365</v>
          </cell>
          <cell r="D488">
            <v>30753833.219999999</v>
          </cell>
          <cell r="F488" t="str">
            <v>365CA</v>
          </cell>
          <cell r="G488" t="str">
            <v>365</v>
          </cell>
          <cell r="I488">
            <v>30753833.219999999</v>
          </cell>
        </row>
        <row r="489">
          <cell r="A489" t="str">
            <v>365IDU</v>
          </cell>
          <cell r="B489" t="str">
            <v>365</v>
          </cell>
          <cell r="D489">
            <v>30787683.970000003</v>
          </cell>
          <cell r="F489" t="str">
            <v>365IDU</v>
          </cell>
          <cell r="G489" t="str">
            <v>365</v>
          </cell>
          <cell r="I489">
            <v>30787683.970000003</v>
          </cell>
        </row>
        <row r="490">
          <cell r="A490" t="str">
            <v>365OR</v>
          </cell>
          <cell r="B490" t="str">
            <v>365</v>
          </cell>
          <cell r="D490">
            <v>202051149.28000003</v>
          </cell>
          <cell r="F490" t="str">
            <v>365OR</v>
          </cell>
          <cell r="G490" t="str">
            <v>365</v>
          </cell>
          <cell r="I490">
            <v>202051149.28000003</v>
          </cell>
        </row>
        <row r="491">
          <cell r="A491" t="str">
            <v>365UT</v>
          </cell>
          <cell r="B491" t="str">
            <v>365</v>
          </cell>
          <cell r="D491">
            <v>169793704.49000001</v>
          </cell>
          <cell r="F491" t="str">
            <v>365UT</v>
          </cell>
          <cell r="G491" t="str">
            <v>365</v>
          </cell>
          <cell r="I491">
            <v>169793704.49000001</v>
          </cell>
        </row>
        <row r="492">
          <cell r="A492" t="str">
            <v>365WA</v>
          </cell>
          <cell r="B492" t="str">
            <v>365</v>
          </cell>
          <cell r="D492">
            <v>50380924.440000005</v>
          </cell>
          <cell r="F492" t="str">
            <v>365WA</v>
          </cell>
          <cell r="G492" t="str">
            <v>365</v>
          </cell>
          <cell r="I492">
            <v>50380924.440000005</v>
          </cell>
        </row>
        <row r="493">
          <cell r="A493" t="str">
            <v>365WYP</v>
          </cell>
          <cell r="B493" t="str">
            <v>365</v>
          </cell>
          <cell r="D493">
            <v>68042025.610000014</v>
          </cell>
          <cell r="F493" t="str">
            <v>365WYP</v>
          </cell>
          <cell r="G493" t="str">
            <v>365</v>
          </cell>
          <cell r="I493">
            <v>68042025.610000014</v>
          </cell>
        </row>
        <row r="494">
          <cell r="A494" t="str">
            <v>365WYU</v>
          </cell>
          <cell r="B494" t="str">
            <v>365</v>
          </cell>
          <cell r="D494">
            <v>9264995.7399999984</v>
          </cell>
          <cell r="F494" t="str">
            <v>365WYU</v>
          </cell>
          <cell r="G494" t="str">
            <v>365</v>
          </cell>
          <cell r="I494">
            <v>9264995.7399999984</v>
          </cell>
        </row>
        <row r="495">
          <cell r="A495" t="str">
            <v>366CA</v>
          </cell>
          <cell r="B495" t="str">
            <v>366</v>
          </cell>
          <cell r="D495">
            <v>14265654.600000001</v>
          </cell>
          <cell r="F495" t="str">
            <v>366CA</v>
          </cell>
          <cell r="G495" t="str">
            <v>366</v>
          </cell>
          <cell r="I495">
            <v>14265654.600000001</v>
          </cell>
        </row>
        <row r="496">
          <cell r="A496" t="str">
            <v>366IDU</v>
          </cell>
          <cell r="B496" t="str">
            <v>366</v>
          </cell>
          <cell r="D496">
            <v>5867861.0199999996</v>
          </cell>
          <cell r="F496" t="str">
            <v>366IDU</v>
          </cell>
          <cell r="G496" t="str">
            <v>366</v>
          </cell>
          <cell r="I496">
            <v>5867861.0199999996</v>
          </cell>
        </row>
        <row r="497">
          <cell r="A497" t="str">
            <v>366OR</v>
          </cell>
          <cell r="B497" t="str">
            <v>366</v>
          </cell>
          <cell r="D497">
            <v>69045552.649999991</v>
          </cell>
          <cell r="F497" t="str">
            <v>366OR</v>
          </cell>
          <cell r="G497" t="str">
            <v>366</v>
          </cell>
          <cell r="I497">
            <v>69045552.649999991</v>
          </cell>
        </row>
        <row r="498">
          <cell r="A498" t="str">
            <v>366UT</v>
          </cell>
          <cell r="B498" t="str">
            <v>366</v>
          </cell>
          <cell r="D498">
            <v>123227056.61000001</v>
          </cell>
          <cell r="F498" t="str">
            <v>366UT</v>
          </cell>
          <cell r="G498" t="str">
            <v>366</v>
          </cell>
          <cell r="I498">
            <v>123227056.61000001</v>
          </cell>
        </row>
        <row r="499">
          <cell r="A499" t="str">
            <v>366WA</v>
          </cell>
          <cell r="B499" t="str">
            <v>366</v>
          </cell>
          <cell r="D499">
            <v>12689164.129999999</v>
          </cell>
          <cell r="F499" t="str">
            <v>366WA</v>
          </cell>
          <cell r="G499" t="str">
            <v>366</v>
          </cell>
          <cell r="I499">
            <v>12689164.129999999</v>
          </cell>
        </row>
        <row r="500">
          <cell r="A500" t="str">
            <v>366WYP</v>
          </cell>
          <cell r="B500" t="str">
            <v>366</v>
          </cell>
          <cell r="D500">
            <v>8499488.0199999996</v>
          </cell>
          <cell r="F500" t="str">
            <v>366WYP</v>
          </cell>
          <cell r="G500" t="str">
            <v>366</v>
          </cell>
          <cell r="I500">
            <v>8499488.0199999996</v>
          </cell>
        </row>
        <row r="501">
          <cell r="A501" t="str">
            <v>366WYU</v>
          </cell>
          <cell r="B501" t="str">
            <v>366</v>
          </cell>
          <cell r="D501">
            <v>3158965.39</v>
          </cell>
          <cell r="F501" t="str">
            <v>366WYU</v>
          </cell>
          <cell r="G501" t="str">
            <v>366</v>
          </cell>
          <cell r="I501">
            <v>3158965.39</v>
          </cell>
        </row>
        <row r="502">
          <cell r="A502" t="str">
            <v>367CA</v>
          </cell>
          <cell r="B502" t="str">
            <v>367</v>
          </cell>
          <cell r="D502">
            <v>15139339.07</v>
          </cell>
          <cell r="F502" t="str">
            <v>367CA</v>
          </cell>
          <cell r="G502" t="str">
            <v>367</v>
          </cell>
          <cell r="I502">
            <v>15139339.07</v>
          </cell>
        </row>
        <row r="503">
          <cell r="A503" t="str">
            <v>367IDU</v>
          </cell>
          <cell r="B503" t="str">
            <v>367</v>
          </cell>
          <cell r="D503">
            <v>19599486.169999998</v>
          </cell>
          <cell r="F503" t="str">
            <v>367IDU</v>
          </cell>
          <cell r="G503" t="str">
            <v>367</v>
          </cell>
          <cell r="I503">
            <v>19599486.169999998</v>
          </cell>
        </row>
        <row r="504">
          <cell r="A504" t="str">
            <v>367OR</v>
          </cell>
          <cell r="B504" t="str">
            <v>367</v>
          </cell>
          <cell r="D504">
            <v>121455987.11000001</v>
          </cell>
          <cell r="F504" t="str">
            <v>367OR</v>
          </cell>
          <cell r="G504" t="str">
            <v>367</v>
          </cell>
          <cell r="I504">
            <v>121455987.11000001</v>
          </cell>
        </row>
        <row r="505">
          <cell r="A505" t="str">
            <v>367UT</v>
          </cell>
          <cell r="B505" t="str">
            <v>367</v>
          </cell>
          <cell r="D505">
            <v>350020848.44</v>
          </cell>
          <cell r="F505" t="str">
            <v>367UT</v>
          </cell>
          <cell r="G505" t="str">
            <v>367</v>
          </cell>
          <cell r="I505">
            <v>350020848.44</v>
          </cell>
        </row>
        <row r="506">
          <cell r="A506" t="str">
            <v>367WA</v>
          </cell>
          <cell r="B506" t="str">
            <v>367</v>
          </cell>
          <cell r="D506">
            <v>15728011.57</v>
          </cell>
          <cell r="F506" t="str">
            <v>367WA</v>
          </cell>
          <cell r="G506" t="str">
            <v>367</v>
          </cell>
          <cell r="I506">
            <v>15728011.57</v>
          </cell>
        </row>
        <row r="507">
          <cell r="A507" t="str">
            <v>367WYP</v>
          </cell>
          <cell r="B507" t="str">
            <v>367</v>
          </cell>
          <cell r="D507">
            <v>20201753.490000002</v>
          </cell>
          <cell r="F507" t="str">
            <v>367WYP</v>
          </cell>
          <cell r="G507" t="str">
            <v>367</v>
          </cell>
          <cell r="I507">
            <v>20201753.490000002</v>
          </cell>
        </row>
        <row r="508">
          <cell r="A508" t="str">
            <v>367WYU</v>
          </cell>
          <cell r="B508" t="str">
            <v>367</v>
          </cell>
          <cell r="D508">
            <v>14290854.059999999</v>
          </cell>
          <cell r="F508" t="str">
            <v>367WYU</v>
          </cell>
          <cell r="G508" t="str">
            <v>367</v>
          </cell>
          <cell r="I508">
            <v>14290854.059999999</v>
          </cell>
        </row>
        <row r="509">
          <cell r="A509" t="str">
            <v>368CA</v>
          </cell>
          <cell r="B509" t="str">
            <v>368</v>
          </cell>
          <cell r="D509">
            <v>39751340.57</v>
          </cell>
          <cell r="F509" t="str">
            <v>368CA</v>
          </cell>
          <cell r="G509" t="str">
            <v>368</v>
          </cell>
          <cell r="I509">
            <v>39751340.57</v>
          </cell>
        </row>
        <row r="510">
          <cell r="A510" t="str">
            <v>368IDU</v>
          </cell>
          <cell r="B510" t="str">
            <v>368</v>
          </cell>
          <cell r="D510">
            <v>54015519.68</v>
          </cell>
          <cell r="F510" t="str">
            <v>368IDU</v>
          </cell>
          <cell r="G510" t="str">
            <v>368</v>
          </cell>
          <cell r="I510">
            <v>54015519.68</v>
          </cell>
        </row>
        <row r="511">
          <cell r="A511" t="str">
            <v>368OR</v>
          </cell>
          <cell r="B511" t="str">
            <v>368</v>
          </cell>
          <cell r="D511">
            <v>322394364.02999997</v>
          </cell>
          <cell r="F511" t="str">
            <v>368OR</v>
          </cell>
          <cell r="G511" t="str">
            <v>368</v>
          </cell>
          <cell r="I511">
            <v>322394364.02999997</v>
          </cell>
        </row>
        <row r="512">
          <cell r="A512" t="str">
            <v>368UT</v>
          </cell>
          <cell r="B512" t="str">
            <v>368</v>
          </cell>
          <cell r="D512">
            <v>293660026.56</v>
          </cell>
          <cell r="F512" t="str">
            <v>368UT</v>
          </cell>
          <cell r="G512" t="str">
            <v>368</v>
          </cell>
          <cell r="I512">
            <v>293660026.56</v>
          </cell>
        </row>
        <row r="513">
          <cell r="A513" t="str">
            <v>368WA</v>
          </cell>
          <cell r="B513" t="str">
            <v>368</v>
          </cell>
          <cell r="D513">
            <v>77077107.24000001</v>
          </cell>
          <cell r="F513" t="str">
            <v>368WA</v>
          </cell>
          <cell r="G513" t="str">
            <v>368</v>
          </cell>
          <cell r="I513">
            <v>77077107.24000001</v>
          </cell>
        </row>
        <row r="514">
          <cell r="A514" t="str">
            <v>368WYP</v>
          </cell>
          <cell r="B514" t="str">
            <v>368</v>
          </cell>
          <cell r="D514">
            <v>56080331.719999999</v>
          </cell>
          <cell r="F514" t="str">
            <v>368WYP</v>
          </cell>
          <cell r="G514" t="str">
            <v>368</v>
          </cell>
          <cell r="I514">
            <v>56080331.719999999</v>
          </cell>
        </row>
        <row r="515">
          <cell r="A515" t="str">
            <v>368WYU</v>
          </cell>
          <cell r="B515" t="str">
            <v>368</v>
          </cell>
          <cell r="D515">
            <v>8745067.5199999996</v>
          </cell>
          <cell r="F515" t="str">
            <v>368WYU</v>
          </cell>
          <cell r="G515" t="str">
            <v>368</v>
          </cell>
          <cell r="I515">
            <v>8745067.5199999996</v>
          </cell>
        </row>
        <row r="516">
          <cell r="A516" t="str">
            <v>369CA</v>
          </cell>
          <cell r="B516" t="str">
            <v>369</v>
          </cell>
          <cell r="D516">
            <v>17643477.669999998</v>
          </cell>
          <cell r="F516" t="str">
            <v>369CA</v>
          </cell>
          <cell r="G516" t="str">
            <v>369</v>
          </cell>
          <cell r="I516">
            <v>17643477.669999998</v>
          </cell>
        </row>
        <row r="517">
          <cell r="A517" t="str">
            <v>369IDU</v>
          </cell>
          <cell r="B517" t="str">
            <v>369</v>
          </cell>
          <cell r="D517">
            <v>19011902.959999997</v>
          </cell>
          <cell r="F517" t="str">
            <v>369IDU</v>
          </cell>
          <cell r="G517" t="str">
            <v>369</v>
          </cell>
          <cell r="I517">
            <v>19011902.959999997</v>
          </cell>
        </row>
        <row r="518">
          <cell r="A518" t="str">
            <v>369OR</v>
          </cell>
          <cell r="B518" t="str">
            <v>369</v>
          </cell>
          <cell r="D518">
            <v>160161136.53999999</v>
          </cell>
          <cell r="F518" t="str">
            <v>369OR</v>
          </cell>
          <cell r="G518" t="str">
            <v>369</v>
          </cell>
          <cell r="I518">
            <v>160161136.53999999</v>
          </cell>
        </row>
        <row r="519">
          <cell r="A519" t="str">
            <v>369UT</v>
          </cell>
          <cell r="B519" t="str">
            <v>369</v>
          </cell>
          <cell r="D519">
            <v>136168919.40000004</v>
          </cell>
          <cell r="F519" t="str">
            <v>369UT</v>
          </cell>
          <cell r="G519" t="str">
            <v>369</v>
          </cell>
          <cell r="I519">
            <v>136168919.40000004</v>
          </cell>
        </row>
        <row r="520">
          <cell r="A520" t="str">
            <v>369WA</v>
          </cell>
          <cell r="B520" t="str">
            <v>369</v>
          </cell>
          <cell r="D520">
            <v>35209996.159999996</v>
          </cell>
          <cell r="F520" t="str">
            <v>369WA</v>
          </cell>
          <cell r="G520" t="str">
            <v>369</v>
          </cell>
          <cell r="I520">
            <v>35209996.159999996</v>
          </cell>
        </row>
        <row r="521">
          <cell r="A521" t="str">
            <v>369WYP</v>
          </cell>
          <cell r="B521" t="str">
            <v>369</v>
          </cell>
          <cell r="D521">
            <v>22773786.989999998</v>
          </cell>
          <cell r="F521" t="str">
            <v>369WYP</v>
          </cell>
          <cell r="G521" t="str">
            <v>369</v>
          </cell>
          <cell r="I521">
            <v>22773786.989999998</v>
          </cell>
        </row>
        <row r="522">
          <cell r="A522" t="str">
            <v>369WYU</v>
          </cell>
          <cell r="B522" t="str">
            <v>369</v>
          </cell>
          <cell r="D522">
            <v>4716101.67</v>
          </cell>
          <cell r="F522" t="str">
            <v>369WYU</v>
          </cell>
          <cell r="G522" t="str">
            <v>369</v>
          </cell>
          <cell r="I522">
            <v>4716101.67</v>
          </cell>
        </row>
        <row r="523">
          <cell r="A523" t="str">
            <v>370CA</v>
          </cell>
          <cell r="B523" t="str">
            <v>370</v>
          </cell>
          <cell r="D523">
            <v>3926311.74</v>
          </cell>
          <cell r="F523" t="str">
            <v>370CA</v>
          </cell>
          <cell r="G523" t="str">
            <v>370</v>
          </cell>
          <cell r="I523">
            <v>3926311.74</v>
          </cell>
        </row>
        <row r="524">
          <cell r="A524" t="str">
            <v>370IDU</v>
          </cell>
          <cell r="B524" t="str">
            <v>370</v>
          </cell>
          <cell r="D524">
            <v>13730608.66</v>
          </cell>
          <cell r="F524" t="str">
            <v>370IDU</v>
          </cell>
          <cell r="G524" t="str">
            <v>370</v>
          </cell>
          <cell r="I524">
            <v>13730608.66</v>
          </cell>
        </row>
        <row r="525">
          <cell r="A525" t="str">
            <v>370OR</v>
          </cell>
          <cell r="B525" t="str">
            <v>370</v>
          </cell>
          <cell r="D525">
            <v>57807703.07</v>
          </cell>
          <cell r="F525" t="str">
            <v>370OR</v>
          </cell>
          <cell r="G525" t="str">
            <v>370</v>
          </cell>
          <cell r="I525">
            <v>57807703.07</v>
          </cell>
        </row>
        <row r="526">
          <cell r="A526" t="str">
            <v>370UT</v>
          </cell>
          <cell r="B526" t="str">
            <v>370</v>
          </cell>
          <cell r="D526">
            <v>80479273.239999995</v>
          </cell>
          <cell r="F526" t="str">
            <v>370UT</v>
          </cell>
          <cell r="G526" t="str">
            <v>370</v>
          </cell>
          <cell r="I526">
            <v>80479273.239999995</v>
          </cell>
        </row>
        <row r="527">
          <cell r="A527" t="str">
            <v>370WA</v>
          </cell>
          <cell r="B527" t="str">
            <v>370</v>
          </cell>
          <cell r="D527">
            <v>13832974.199999999</v>
          </cell>
          <cell r="F527" t="str">
            <v>370WA</v>
          </cell>
          <cell r="G527" t="str">
            <v>370</v>
          </cell>
          <cell r="I527">
            <v>13832974.199999999</v>
          </cell>
        </row>
        <row r="528">
          <cell r="A528" t="str">
            <v>370WYP</v>
          </cell>
          <cell r="B528" t="str">
            <v>370</v>
          </cell>
          <cell r="D528">
            <v>11510032.649999999</v>
          </cell>
          <cell r="F528" t="str">
            <v>370WYP</v>
          </cell>
          <cell r="G528" t="str">
            <v>370</v>
          </cell>
          <cell r="I528">
            <v>11510032.649999999</v>
          </cell>
        </row>
        <row r="529">
          <cell r="A529" t="str">
            <v>370WYU</v>
          </cell>
          <cell r="B529" t="str">
            <v>370</v>
          </cell>
          <cell r="D529">
            <v>2688075.84</v>
          </cell>
          <cell r="F529" t="str">
            <v>370WYU</v>
          </cell>
          <cell r="G529" t="str">
            <v>370</v>
          </cell>
          <cell r="I529">
            <v>2688075.84</v>
          </cell>
        </row>
        <row r="530">
          <cell r="A530" t="str">
            <v>371CA</v>
          </cell>
          <cell r="B530" t="str">
            <v>371</v>
          </cell>
          <cell r="D530">
            <v>265064.57</v>
          </cell>
          <cell r="F530" t="str">
            <v>371CA</v>
          </cell>
          <cell r="G530" t="str">
            <v>371</v>
          </cell>
          <cell r="I530">
            <v>265064.57</v>
          </cell>
        </row>
        <row r="531">
          <cell r="A531" t="str">
            <v>371IDU</v>
          </cell>
          <cell r="B531" t="str">
            <v>371</v>
          </cell>
          <cell r="D531">
            <v>156828.98000000001</v>
          </cell>
          <cell r="F531" t="str">
            <v>371IDU</v>
          </cell>
          <cell r="G531" t="str">
            <v>371</v>
          </cell>
          <cell r="I531">
            <v>156828.98000000001</v>
          </cell>
        </row>
        <row r="532">
          <cell r="A532" t="str">
            <v>371OR</v>
          </cell>
          <cell r="B532" t="str">
            <v>371</v>
          </cell>
          <cell r="D532">
            <v>2448123.7599999998</v>
          </cell>
          <cell r="F532" t="str">
            <v>371OR</v>
          </cell>
          <cell r="G532" t="str">
            <v>371</v>
          </cell>
          <cell r="I532">
            <v>2448123.7599999998</v>
          </cell>
        </row>
        <row r="533">
          <cell r="A533" t="str">
            <v>371UT</v>
          </cell>
          <cell r="B533" t="str">
            <v>371</v>
          </cell>
          <cell r="D533">
            <v>4667446.5599999996</v>
          </cell>
          <cell r="F533" t="str">
            <v>371UT</v>
          </cell>
          <cell r="G533" t="str">
            <v>371</v>
          </cell>
          <cell r="I533">
            <v>4667446.5599999996</v>
          </cell>
        </row>
        <row r="534">
          <cell r="A534" t="str">
            <v>371WA</v>
          </cell>
          <cell r="B534" t="str">
            <v>371</v>
          </cell>
          <cell r="D534">
            <v>546265.1</v>
          </cell>
          <cell r="F534" t="str">
            <v>371WA</v>
          </cell>
          <cell r="G534" t="str">
            <v>371</v>
          </cell>
          <cell r="I534">
            <v>546265.1</v>
          </cell>
        </row>
        <row r="535">
          <cell r="A535" t="str">
            <v>371WYP</v>
          </cell>
          <cell r="B535" t="str">
            <v>371</v>
          </cell>
          <cell r="D535">
            <v>744501.19</v>
          </cell>
          <cell r="F535" t="str">
            <v>371WYP</v>
          </cell>
          <cell r="G535" t="str">
            <v>371</v>
          </cell>
          <cell r="I535">
            <v>744501.19</v>
          </cell>
        </row>
        <row r="536">
          <cell r="A536" t="str">
            <v>371WYU</v>
          </cell>
          <cell r="B536" t="str">
            <v>371</v>
          </cell>
          <cell r="D536">
            <v>145168.9</v>
          </cell>
          <cell r="F536" t="str">
            <v>371WYU</v>
          </cell>
          <cell r="G536" t="str">
            <v>371</v>
          </cell>
          <cell r="I536">
            <v>145168.9</v>
          </cell>
        </row>
        <row r="537">
          <cell r="A537" t="str">
            <v>372IDU</v>
          </cell>
          <cell r="B537" t="str">
            <v>372</v>
          </cell>
          <cell r="D537">
            <v>4873.1400000000003</v>
          </cell>
          <cell r="F537" t="str">
            <v>372IDU</v>
          </cell>
          <cell r="G537" t="str">
            <v>372</v>
          </cell>
          <cell r="I537">
            <v>4873.1400000000003</v>
          </cell>
        </row>
        <row r="538">
          <cell r="A538" t="str">
            <v>372UT</v>
          </cell>
          <cell r="B538" t="str">
            <v>372</v>
          </cell>
          <cell r="D538">
            <v>44784.75</v>
          </cell>
          <cell r="F538" t="str">
            <v>372UT</v>
          </cell>
          <cell r="G538" t="str">
            <v>372</v>
          </cell>
          <cell r="I538">
            <v>44784.75</v>
          </cell>
        </row>
        <row r="539">
          <cell r="A539" t="str">
            <v>373CA</v>
          </cell>
          <cell r="B539" t="str">
            <v>373</v>
          </cell>
          <cell r="D539">
            <v>659020.93999999994</v>
          </cell>
          <cell r="F539" t="str">
            <v>373CA</v>
          </cell>
          <cell r="G539" t="str">
            <v>373</v>
          </cell>
          <cell r="I539">
            <v>659020.93999999994</v>
          </cell>
        </row>
        <row r="540">
          <cell r="A540" t="str">
            <v>373IDU</v>
          </cell>
          <cell r="B540" t="str">
            <v>373</v>
          </cell>
          <cell r="D540">
            <v>534305.57999999996</v>
          </cell>
          <cell r="F540" t="str">
            <v>373IDU</v>
          </cell>
          <cell r="G540" t="str">
            <v>373</v>
          </cell>
          <cell r="I540">
            <v>534305.57999999996</v>
          </cell>
        </row>
        <row r="541">
          <cell r="A541" t="str">
            <v>373OR</v>
          </cell>
          <cell r="B541" t="str">
            <v>373</v>
          </cell>
          <cell r="D541">
            <v>17849041.569999997</v>
          </cell>
          <cell r="F541" t="str">
            <v>373OR</v>
          </cell>
          <cell r="G541" t="str">
            <v>373</v>
          </cell>
          <cell r="I541">
            <v>17849041.569999997</v>
          </cell>
        </row>
        <row r="542">
          <cell r="A542" t="str">
            <v>373UT</v>
          </cell>
          <cell r="B542" t="str">
            <v>373</v>
          </cell>
          <cell r="D542">
            <v>23991498.310000002</v>
          </cell>
          <cell r="F542" t="str">
            <v>373UT</v>
          </cell>
          <cell r="G542" t="str">
            <v>373</v>
          </cell>
          <cell r="I542">
            <v>23991498.310000002</v>
          </cell>
        </row>
        <row r="543">
          <cell r="A543" t="str">
            <v>373WA</v>
          </cell>
          <cell r="B543" t="str">
            <v>373</v>
          </cell>
          <cell r="D543">
            <v>3356404.91</v>
          </cell>
          <cell r="F543" t="str">
            <v>373WA</v>
          </cell>
          <cell r="G543" t="str">
            <v>373</v>
          </cell>
          <cell r="I543">
            <v>3356404.91</v>
          </cell>
        </row>
        <row r="544">
          <cell r="A544" t="str">
            <v>373WYP</v>
          </cell>
          <cell r="B544" t="str">
            <v>373</v>
          </cell>
          <cell r="D544">
            <v>5676469.9100000001</v>
          </cell>
          <cell r="F544" t="str">
            <v>373WYP</v>
          </cell>
          <cell r="G544" t="str">
            <v>373</v>
          </cell>
          <cell r="I544">
            <v>5676469.9100000001</v>
          </cell>
        </row>
        <row r="545">
          <cell r="A545" t="str">
            <v>373WYU</v>
          </cell>
          <cell r="B545" t="str">
            <v>373</v>
          </cell>
          <cell r="D545">
            <v>2014714.06</v>
          </cell>
          <cell r="F545" t="str">
            <v>373WYU</v>
          </cell>
          <cell r="G545" t="str">
            <v>373</v>
          </cell>
          <cell r="I545">
            <v>2014714.06</v>
          </cell>
        </row>
        <row r="546">
          <cell r="A546" t="str">
            <v>389CA</v>
          </cell>
          <cell r="B546" t="str">
            <v>389</v>
          </cell>
          <cell r="D546">
            <v>217568.45</v>
          </cell>
          <cell r="F546" t="str">
            <v>389CA</v>
          </cell>
          <cell r="G546" t="str">
            <v>389</v>
          </cell>
          <cell r="I546">
            <v>217568.45</v>
          </cell>
        </row>
        <row r="547">
          <cell r="A547" t="str">
            <v>389CN</v>
          </cell>
          <cell r="B547" t="str">
            <v>389</v>
          </cell>
          <cell r="D547">
            <v>1109264.1499999999</v>
          </cell>
          <cell r="F547" t="str">
            <v>389CN</v>
          </cell>
          <cell r="G547" t="str">
            <v>389</v>
          </cell>
          <cell r="I547">
            <v>1109264.1499999999</v>
          </cell>
        </row>
        <row r="548">
          <cell r="A548" t="str">
            <v>389DGU</v>
          </cell>
          <cell r="B548" t="str">
            <v>389</v>
          </cell>
          <cell r="D548">
            <v>3510.16</v>
          </cell>
          <cell r="F548" t="str">
            <v>389DGU</v>
          </cell>
          <cell r="G548" t="str">
            <v>389</v>
          </cell>
          <cell r="I548">
            <v>3510.16</v>
          </cell>
        </row>
        <row r="549">
          <cell r="A549" t="str">
            <v>389IDU</v>
          </cell>
          <cell r="B549" t="str">
            <v>389</v>
          </cell>
          <cell r="D549">
            <v>197638.82</v>
          </cell>
          <cell r="F549" t="str">
            <v>389IDU</v>
          </cell>
          <cell r="G549" t="str">
            <v>389</v>
          </cell>
          <cell r="I549">
            <v>197638.82</v>
          </cell>
        </row>
        <row r="550">
          <cell r="A550" t="str">
            <v>389OR</v>
          </cell>
          <cell r="B550" t="str">
            <v>389</v>
          </cell>
          <cell r="D550">
            <v>1896910.33</v>
          </cell>
          <cell r="F550" t="str">
            <v>389OR</v>
          </cell>
          <cell r="G550" t="str">
            <v>389</v>
          </cell>
          <cell r="I550">
            <v>1896910.33</v>
          </cell>
        </row>
        <row r="551">
          <cell r="A551" t="str">
            <v>389SG</v>
          </cell>
          <cell r="B551" t="str">
            <v>389</v>
          </cell>
          <cell r="D551">
            <v>1227.55</v>
          </cell>
          <cell r="F551" t="str">
            <v>389SG</v>
          </cell>
          <cell r="G551" t="str">
            <v>389</v>
          </cell>
          <cell r="I551">
            <v>1227.55</v>
          </cell>
        </row>
        <row r="552">
          <cell r="A552" t="str">
            <v>389SO</v>
          </cell>
          <cell r="B552" t="str">
            <v>389</v>
          </cell>
          <cell r="D552">
            <v>5598054.8599999994</v>
          </cell>
          <cell r="F552" t="str">
            <v>389SO</v>
          </cell>
          <cell r="G552" t="str">
            <v>389</v>
          </cell>
          <cell r="I552">
            <v>5598054.8599999994</v>
          </cell>
        </row>
        <row r="553">
          <cell r="A553" t="str">
            <v>389UT</v>
          </cell>
          <cell r="B553" t="str">
            <v>389</v>
          </cell>
          <cell r="D553">
            <v>4112029.93</v>
          </cell>
          <cell r="F553" t="str">
            <v>389UT</v>
          </cell>
          <cell r="G553" t="str">
            <v>389</v>
          </cell>
          <cell r="I553">
            <v>4112029.93</v>
          </cell>
        </row>
        <row r="554">
          <cell r="A554" t="str">
            <v>389WA</v>
          </cell>
          <cell r="B554" t="str">
            <v>389</v>
          </cell>
          <cell r="D554">
            <v>1098826.3500000001</v>
          </cell>
          <cell r="F554" t="str">
            <v>389WA</v>
          </cell>
          <cell r="G554" t="str">
            <v>389</v>
          </cell>
          <cell r="I554">
            <v>1098826.3500000001</v>
          </cell>
        </row>
        <row r="555">
          <cell r="A555" t="str">
            <v>389WYP</v>
          </cell>
          <cell r="B555" t="str">
            <v>389</v>
          </cell>
          <cell r="D555">
            <v>137356.04999999999</v>
          </cell>
          <cell r="F555" t="str">
            <v>389WYP</v>
          </cell>
          <cell r="G555" t="str">
            <v>389</v>
          </cell>
          <cell r="I555">
            <v>137356.04999999999</v>
          </cell>
        </row>
        <row r="556">
          <cell r="A556" t="str">
            <v>389WYU</v>
          </cell>
          <cell r="B556" t="str">
            <v>389</v>
          </cell>
          <cell r="D556">
            <v>515910.92</v>
          </cell>
          <cell r="F556" t="str">
            <v>389WYU</v>
          </cell>
          <cell r="G556" t="str">
            <v>389</v>
          </cell>
          <cell r="I556">
            <v>515910.92</v>
          </cell>
        </row>
        <row r="557">
          <cell r="A557" t="str">
            <v>390CA</v>
          </cell>
          <cell r="B557" t="str">
            <v>390</v>
          </cell>
          <cell r="D557">
            <v>2134173.14</v>
          </cell>
          <cell r="F557" t="str">
            <v>390CA</v>
          </cell>
          <cell r="G557" t="str">
            <v>390</v>
          </cell>
          <cell r="I557">
            <v>2134173.14</v>
          </cell>
        </row>
        <row r="558">
          <cell r="A558" t="str">
            <v>390CN</v>
          </cell>
          <cell r="B558" t="str">
            <v>390</v>
          </cell>
          <cell r="D558">
            <v>11512779.629999999</v>
          </cell>
          <cell r="F558" t="str">
            <v>390CN</v>
          </cell>
          <cell r="G558" t="str">
            <v>390</v>
          </cell>
          <cell r="I558">
            <v>11512779.629999999</v>
          </cell>
        </row>
        <row r="559">
          <cell r="A559" t="str">
            <v>390DGP</v>
          </cell>
          <cell r="B559" t="str">
            <v>390</v>
          </cell>
          <cell r="D559">
            <v>385673.45</v>
          </cell>
          <cell r="F559" t="str">
            <v>390DGP</v>
          </cell>
          <cell r="G559" t="str">
            <v>390</v>
          </cell>
          <cell r="I559">
            <v>385673.45</v>
          </cell>
        </row>
        <row r="560">
          <cell r="A560" t="str">
            <v>390DGU</v>
          </cell>
          <cell r="B560" t="str">
            <v>390</v>
          </cell>
          <cell r="D560">
            <v>1642678.89</v>
          </cell>
          <cell r="F560" t="str">
            <v>390DGU</v>
          </cell>
          <cell r="G560" t="str">
            <v>390</v>
          </cell>
          <cell r="I560">
            <v>1642678.89</v>
          </cell>
        </row>
        <row r="561">
          <cell r="A561" t="str">
            <v>390IDU</v>
          </cell>
          <cell r="B561" t="str">
            <v>390</v>
          </cell>
          <cell r="D561">
            <v>9321338.6099999994</v>
          </cell>
          <cell r="F561" t="str">
            <v>390IDU</v>
          </cell>
          <cell r="G561" t="str">
            <v>390</v>
          </cell>
          <cell r="I561">
            <v>9321338.6099999994</v>
          </cell>
        </row>
        <row r="562">
          <cell r="A562" t="str">
            <v>390OR</v>
          </cell>
          <cell r="B562" t="str">
            <v>390</v>
          </cell>
          <cell r="D562">
            <v>26338713.639999989</v>
          </cell>
          <cell r="F562" t="str">
            <v>390OR</v>
          </cell>
          <cell r="G562" t="str">
            <v>390</v>
          </cell>
          <cell r="I562">
            <v>26338713.639999989</v>
          </cell>
        </row>
        <row r="563">
          <cell r="A563" t="str">
            <v>390SG</v>
          </cell>
          <cell r="B563" t="str">
            <v>390</v>
          </cell>
          <cell r="D563">
            <v>3085857.9</v>
          </cell>
          <cell r="F563" t="str">
            <v>390SG</v>
          </cell>
          <cell r="G563" t="str">
            <v>390</v>
          </cell>
          <cell r="I563">
            <v>3085857.9</v>
          </cell>
        </row>
        <row r="564">
          <cell r="A564" t="str">
            <v>390SO</v>
          </cell>
          <cell r="B564" t="str">
            <v>390</v>
          </cell>
          <cell r="D564">
            <v>101214941.59</v>
          </cell>
          <cell r="F564" t="str">
            <v>390SO</v>
          </cell>
          <cell r="G564" t="str">
            <v>390</v>
          </cell>
          <cell r="I564">
            <v>101214941.59</v>
          </cell>
        </row>
        <row r="565">
          <cell r="A565" t="str">
            <v>390UT</v>
          </cell>
          <cell r="B565" t="str">
            <v>390</v>
          </cell>
          <cell r="D565">
            <v>34317167.200000018</v>
          </cell>
          <cell r="F565" t="str">
            <v>390UT</v>
          </cell>
          <cell r="G565" t="str">
            <v>390</v>
          </cell>
          <cell r="I565">
            <v>34317167.200000018</v>
          </cell>
        </row>
        <row r="566">
          <cell r="A566" t="str">
            <v>390WA</v>
          </cell>
          <cell r="B566" t="str">
            <v>390</v>
          </cell>
          <cell r="D566">
            <v>12858211.199999999</v>
          </cell>
          <cell r="F566" t="str">
            <v>390WA</v>
          </cell>
          <cell r="G566" t="str">
            <v>390</v>
          </cell>
          <cell r="I566">
            <v>12858211.199999999</v>
          </cell>
        </row>
        <row r="567">
          <cell r="A567" t="str">
            <v>390WYP</v>
          </cell>
          <cell r="B567" t="str">
            <v>390</v>
          </cell>
          <cell r="D567">
            <v>8447538.8800000008</v>
          </cell>
          <cell r="F567" t="str">
            <v>390WYP</v>
          </cell>
          <cell r="G567" t="str">
            <v>390</v>
          </cell>
          <cell r="I567">
            <v>8447538.8800000008</v>
          </cell>
        </row>
        <row r="568">
          <cell r="A568" t="str">
            <v>390WYU</v>
          </cell>
          <cell r="B568" t="str">
            <v>390</v>
          </cell>
          <cell r="D568">
            <v>2190230.91</v>
          </cell>
          <cell r="F568" t="str">
            <v>390WYU</v>
          </cell>
          <cell r="G568" t="str">
            <v>390</v>
          </cell>
          <cell r="I568">
            <v>2190230.91</v>
          </cell>
        </row>
        <row r="569">
          <cell r="A569" t="str">
            <v>391CA</v>
          </cell>
          <cell r="B569" t="str">
            <v>391</v>
          </cell>
          <cell r="D569">
            <v>349916.7</v>
          </cell>
          <cell r="F569" t="str">
            <v>391CA</v>
          </cell>
          <cell r="G569" t="str">
            <v>391</v>
          </cell>
          <cell r="I569">
            <v>349916.7</v>
          </cell>
        </row>
        <row r="570">
          <cell r="A570" t="str">
            <v>391CN</v>
          </cell>
          <cell r="B570" t="str">
            <v>391</v>
          </cell>
          <cell r="D570">
            <v>6709945.9799999995</v>
          </cell>
          <cell r="F570" t="str">
            <v>391CN</v>
          </cell>
          <cell r="G570" t="str">
            <v>391</v>
          </cell>
          <cell r="I570">
            <v>6709945.9799999995</v>
          </cell>
        </row>
        <row r="571">
          <cell r="A571" t="str">
            <v>391DGP</v>
          </cell>
          <cell r="B571" t="str">
            <v>391</v>
          </cell>
          <cell r="D571">
            <v>454100.23</v>
          </cell>
          <cell r="F571" t="str">
            <v>391DGP</v>
          </cell>
          <cell r="G571" t="str">
            <v>391</v>
          </cell>
          <cell r="I571">
            <v>454100.23</v>
          </cell>
        </row>
        <row r="572">
          <cell r="A572" t="str">
            <v>391DGU</v>
          </cell>
          <cell r="B572" t="str">
            <v>391</v>
          </cell>
          <cell r="D572">
            <v>642229.51</v>
          </cell>
          <cell r="F572" t="str">
            <v>391DGU</v>
          </cell>
          <cell r="G572" t="str">
            <v>391</v>
          </cell>
          <cell r="I572">
            <v>642229.51</v>
          </cell>
        </row>
        <row r="573">
          <cell r="A573" t="str">
            <v>391IDU</v>
          </cell>
          <cell r="B573" t="str">
            <v>391</v>
          </cell>
          <cell r="D573">
            <v>944866.93</v>
          </cell>
          <cell r="F573" t="str">
            <v>391IDU</v>
          </cell>
          <cell r="G573" t="str">
            <v>391</v>
          </cell>
          <cell r="I573">
            <v>944866.93</v>
          </cell>
        </row>
        <row r="574">
          <cell r="A574" t="str">
            <v>391OR</v>
          </cell>
          <cell r="B574" t="str">
            <v>391</v>
          </cell>
          <cell r="D574">
            <v>5776791.3400000008</v>
          </cell>
          <cell r="F574" t="str">
            <v>391OR</v>
          </cell>
          <cell r="G574" t="str">
            <v>391</v>
          </cell>
          <cell r="I574">
            <v>5776791.3400000008</v>
          </cell>
        </row>
        <row r="575">
          <cell r="A575" t="str">
            <v>391SE</v>
          </cell>
          <cell r="B575" t="str">
            <v>391</v>
          </cell>
          <cell r="D575">
            <v>132398.04999999999</v>
          </cell>
          <cell r="F575" t="str">
            <v>391SE</v>
          </cell>
          <cell r="G575" t="str">
            <v>391</v>
          </cell>
          <cell r="I575">
            <v>132398.04999999999</v>
          </cell>
        </row>
        <row r="576">
          <cell r="A576" t="str">
            <v>391SG</v>
          </cell>
          <cell r="B576" t="str">
            <v>391</v>
          </cell>
          <cell r="D576">
            <v>6389813.0000000009</v>
          </cell>
          <cell r="F576" t="str">
            <v>391SG</v>
          </cell>
          <cell r="G576" t="str">
            <v>391</v>
          </cell>
          <cell r="I576">
            <v>6389813.0000000009</v>
          </cell>
        </row>
        <row r="577">
          <cell r="A577" t="str">
            <v>391SO</v>
          </cell>
          <cell r="B577" t="str">
            <v>391</v>
          </cell>
          <cell r="D577">
            <v>86173426.200000018</v>
          </cell>
          <cell r="F577" t="str">
            <v>391SO</v>
          </cell>
          <cell r="G577" t="str">
            <v>391</v>
          </cell>
          <cell r="I577">
            <v>86173426.200000018</v>
          </cell>
        </row>
        <row r="578">
          <cell r="A578" t="str">
            <v>391SSGCH</v>
          </cell>
          <cell r="B578" t="str">
            <v>391</v>
          </cell>
          <cell r="D578">
            <v>332263.43</v>
          </cell>
          <cell r="F578" t="str">
            <v>391SSGCH</v>
          </cell>
          <cell r="G578" t="str">
            <v>391</v>
          </cell>
          <cell r="I578">
            <v>332263.43</v>
          </cell>
        </row>
        <row r="579">
          <cell r="A579" t="str">
            <v>391SSGCT</v>
          </cell>
          <cell r="B579" t="str">
            <v>391</v>
          </cell>
          <cell r="D579">
            <v>6616.78</v>
          </cell>
          <cell r="F579" t="str">
            <v>391SSGCT</v>
          </cell>
          <cell r="G579" t="str">
            <v>391</v>
          </cell>
          <cell r="I579">
            <v>6616.78</v>
          </cell>
        </row>
        <row r="580">
          <cell r="A580" t="str">
            <v>391UT</v>
          </cell>
          <cell r="B580" t="str">
            <v>391</v>
          </cell>
          <cell r="D580">
            <v>4583086.9000000004</v>
          </cell>
          <cell r="F580" t="str">
            <v>391UT</v>
          </cell>
          <cell r="G580" t="str">
            <v>391</v>
          </cell>
          <cell r="I580">
            <v>4583086.9000000004</v>
          </cell>
        </row>
        <row r="581">
          <cell r="A581" t="str">
            <v>391WA</v>
          </cell>
          <cell r="B581" t="str">
            <v>391</v>
          </cell>
          <cell r="D581">
            <v>1483694.91</v>
          </cell>
          <cell r="F581" t="str">
            <v>391WA</v>
          </cell>
          <cell r="G581" t="str">
            <v>391</v>
          </cell>
          <cell r="I581">
            <v>1483694.91</v>
          </cell>
        </row>
        <row r="582">
          <cell r="A582" t="str">
            <v>391WYP</v>
          </cell>
          <cell r="B582" t="str">
            <v>391</v>
          </cell>
          <cell r="D582">
            <v>2924117.03</v>
          </cell>
          <cell r="F582" t="str">
            <v>391WYP</v>
          </cell>
          <cell r="G582" t="str">
            <v>391</v>
          </cell>
          <cell r="I582">
            <v>2924117.03</v>
          </cell>
        </row>
        <row r="583">
          <cell r="A583" t="str">
            <v>391WYU</v>
          </cell>
          <cell r="B583" t="str">
            <v>391</v>
          </cell>
          <cell r="D583">
            <v>317989.03000000003</v>
          </cell>
          <cell r="F583" t="str">
            <v>391WYU</v>
          </cell>
          <cell r="G583" t="str">
            <v>391</v>
          </cell>
          <cell r="I583">
            <v>317989.03000000003</v>
          </cell>
        </row>
        <row r="584">
          <cell r="A584" t="str">
            <v>392CA</v>
          </cell>
          <cell r="B584" t="str">
            <v>392</v>
          </cell>
          <cell r="D584">
            <v>1366709.89</v>
          </cell>
          <cell r="F584" t="str">
            <v>392CA</v>
          </cell>
          <cell r="G584" t="str">
            <v>392</v>
          </cell>
          <cell r="I584">
            <v>1366709.89</v>
          </cell>
        </row>
        <row r="585">
          <cell r="A585" t="str">
            <v>392CN</v>
          </cell>
          <cell r="B585" t="str">
            <v>392</v>
          </cell>
          <cell r="D585">
            <v>19078.400000000001</v>
          </cell>
          <cell r="F585" t="str">
            <v>392CN</v>
          </cell>
          <cell r="G585" t="str">
            <v>392</v>
          </cell>
          <cell r="I585">
            <v>19078.400000000001</v>
          </cell>
        </row>
        <row r="586">
          <cell r="A586" t="str">
            <v>392DGP</v>
          </cell>
          <cell r="B586" t="str">
            <v>392</v>
          </cell>
          <cell r="D586">
            <v>218612.04</v>
          </cell>
          <cell r="F586" t="str">
            <v>392DGP</v>
          </cell>
          <cell r="G586" t="str">
            <v>392</v>
          </cell>
          <cell r="I586">
            <v>218612.04</v>
          </cell>
        </row>
        <row r="587">
          <cell r="A587" t="str">
            <v>392DGU</v>
          </cell>
          <cell r="B587" t="str">
            <v>392</v>
          </cell>
          <cell r="D587">
            <v>1243469.1499999999</v>
          </cell>
          <cell r="F587" t="str">
            <v>392DGU</v>
          </cell>
          <cell r="G587" t="str">
            <v>392</v>
          </cell>
          <cell r="I587">
            <v>1243469.1499999999</v>
          </cell>
        </row>
        <row r="588">
          <cell r="A588" t="str">
            <v>392IDU</v>
          </cell>
          <cell r="B588" t="str">
            <v>392</v>
          </cell>
          <cell r="D588">
            <v>4526062.68</v>
          </cell>
          <cell r="F588" t="str">
            <v>392IDU</v>
          </cell>
          <cell r="G588" t="str">
            <v>392</v>
          </cell>
          <cell r="I588">
            <v>4526062.68</v>
          </cell>
        </row>
        <row r="589">
          <cell r="A589" t="str">
            <v>392OR</v>
          </cell>
          <cell r="B589" t="str">
            <v>392</v>
          </cell>
          <cell r="D589">
            <v>15844083.649999997</v>
          </cell>
          <cell r="F589" t="str">
            <v>392OR</v>
          </cell>
          <cell r="G589" t="str">
            <v>392</v>
          </cell>
          <cell r="I589">
            <v>15844083.649999997</v>
          </cell>
        </row>
        <row r="590">
          <cell r="A590" t="str">
            <v>392SE</v>
          </cell>
          <cell r="B590" t="str">
            <v>392</v>
          </cell>
          <cell r="D590">
            <v>864632.03</v>
          </cell>
          <cell r="F590" t="str">
            <v>392SE</v>
          </cell>
          <cell r="G590" t="str">
            <v>392</v>
          </cell>
          <cell r="I590">
            <v>864632.03</v>
          </cell>
        </row>
        <row r="591">
          <cell r="A591" t="str">
            <v>392SG</v>
          </cell>
          <cell r="B591" t="str">
            <v>392</v>
          </cell>
          <cell r="D591">
            <v>10889382.210000003</v>
          </cell>
          <cell r="F591" t="str">
            <v>392SG</v>
          </cell>
          <cell r="G591" t="str">
            <v>392</v>
          </cell>
          <cell r="I591">
            <v>10889382.210000003</v>
          </cell>
        </row>
        <row r="592">
          <cell r="A592" t="str">
            <v>392SO</v>
          </cell>
          <cell r="B592" t="str">
            <v>392</v>
          </cell>
          <cell r="D592">
            <v>7468470.6699999999</v>
          </cell>
          <cell r="F592" t="str">
            <v>392SO</v>
          </cell>
          <cell r="G592" t="str">
            <v>392</v>
          </cell>
          <cell r="I592">
            <v>7468470.6699999999</v>
          </cell>
        </row>
        <row r="593">
          <cell r="A593" t="str">
            <v>392SSGCH</v>
          </cell>
          <cell r="B593" t="str">
            <v>392</v>
          </cell>
          <cell r="D593">
            <v>371609.54</v>
          </cell>
          <cell r="F593" t="str">
            <v>392SSGCH</v>
          </cell>
          <cell r="G593" t="str">
            <v>392</v>
          </cell>
          <cell r="I593">
            <v>371609.54</v>
          </cell>
        </row>
        <row r="594">
          <cell r="A594" t="str">
            <v>392SSGCT</v>
          </cell>
          <cell r="B594" t="str">
            <v>392</v>
          </cell>
          <cell r="D594">
            <v>117116.29</v>
          </cell>
          <cell r="F594" t="str">
            <v>392SSGCT</v>
          </cell>
          <cell r="G594" t="str">
            <v>392</v>
          </cell>
          <cell r="I594">
            <v>117116.29</v>
          </cell>
        </row>
        <row r="595">
          <cell r="A595" t="str">
            <v>392UT</v>
          </cell>
          <cell r="B595" t="str">
            <v>392</v>
          </cell>
          <cell r="D595">
            <v>30055043.810000002</v>
          </cell>
          <cell r="F595" t="str">
            <v>392UT</v>
          </cell>
          <cell r="G595" t="str">
            <v>392</v>
          </cell>
          <cell r="I595">
            <v>30055043.810000002</v>
          </cell>
        </row>
        <row r="596">
          <cell r="A596" t="str">
            <v>392WA</v>
          </cell>
          <cell r="B596" t="str">
            <v>392</v>
          </cell>
          <cell r="D596">
            <v>3591924.99</v>
          </cell>
          <cell r="F596" t="str">
            <v>392WA</v>
          </cell>
          <cell r="G596" t="str">
            <v>392</v>
          </cell>
          <cell r="I596">
            <v>3591924.99</v>
          </cell>
        </row>
        <row r="597">
          <cell r="A597" t="str">
            <v>392WYP</v>
          </cell>
          <cell r="B597" t="str">
            <v>392</v>
          </cell>
          <cell r="D597">
            <v>6089401.9699999997</v>
          </cell>
          <cell r="F597" t="str">
            <v>392WYP</v>
          </cell>
          <cell r="G597" t="str">
            <v>392</v>
          </cell>
          <cell r="I597">
            <v>6089401.9699999997</v>
          </cell>
        </row>
        <row r="598">
          <cell r="A598" t="str">
            <v>392WYU</v>
          </cell>
          <cell r="B598" t="str">
            <v>392</v>
          </cell>
          <cell r="D598">
            <v>1563207.57</v>
          </cell>
          <cell r="F598" t="str">
            <v>392WYU</v>
          </cell>
          <cell r="G598" t="str">
            <v>392</v>
          </cell>
          <cell r="I598">
            <v>1563207.57</v>
          </cell>
        </row>
        <row r="599">
          <cell r="A599" t="str">
            <v>393CA</v>
          </cell>
          <cell r="B599" t="str">
            <v>393</v>
          </cell>
          <cell r="D599">
            <v>153600.31</v>
          </cell>
          <cell r="F599" t="str">
            <v>393CA</v>
          </cell>
          <cell r="G599" t="str">
            <v>393</v>
          </cell>
          <cell r="I599">
            <v>153600.31</v>
          </cell>
        </row>
        <row r="600">
          <cell r="A600" t="str">
            <v>393DGP</v>
          </cell>
          <cell r="B600" t="str">
            <v>393</v>
          </cell>
          <cell r="D600">
            <v>331731.98</v>
          </cell>
          <cell r="F600" t="str">
            <v>393DGP</v>
          </cell>
          <cell r="G600" t="str">
            <v>393</v>
          </cell>
          <cell r="I600">
            <v>331731.98</v>
          </cell>
        </row>
        <row r="601">
          <cell r="A601" t="str">
            <v>393DGU</v>
          </cell>
          <cell r="B601" t="str">
            <v>393</v>
          </cell>
          <cell r="D601">
            <v>966671.37</v>
          </cell>
          <cell r="F601" t="str">
            <v>393DGU</v>
          </cell>
          <cell r="G601" t="str">
            <v>393</v>
          </cell>
          <cell r="I601">
            <v>966671.37</v>
          </cell>
        </row>
        <row r="602">
          <cell r="A602" t="str">
            <v>393IDU</v>
          </cell>
          <cell r="B602" t="str">
            <v>393</v>
          </cell>
          <cell r="D602">
            <v>547176.47</v>
          </cell>
          <cell r="F602" t="str">
            <v>393IDU</v>
          </cell>
          <cell r="G602" t="str">
            <v>393</v>
          </cell>
          <cell r="I602">
            <v>547176.47</v>
          </cell>
        </row>
        <row r="603">
          <cell r="A603" t="str">
            <v>393OR</v>
          </cell>
          <cell r="B603" t="str">
            <v>393</v>
          </cell>
          <cell r="D603">
            <v>2126257.33</v>
          </cell>
          <cell r="F603" t="str">
            <v>393OR</v>
          </cell>
          <cell r="G603" t="str">
            <v>393</v>
          </cell>
          <cell r="I603">
            <v>2126257.33</v>
          </cell>
        </row>
        <row r="604">
          <cell r="A604" t="str">
            <v>393SG</v>
          </cell>
          <cell r="B604" t="str">
            <v>393</v>
          </cell>
          <cell r="D604">
            <v>1551359.61</v>
          </cell>
          <cell r="F604" t="str">
            <v>393SG</v>
          </cell>
          <cell r="G604" t="str">
            <v>393</v>
          </cell>
          <cell r="I604">
            <v>1551359.61</v>
          </cell>
        </row>
        <row r="605">
          <cell r="A605" t="str">
            <v>393SO</v>
          </cell>
          <cell r="B605" t="str">
            <v>393</v>
          </cell>
          <cell r="D605">
            <v>761109.87</v>
          </cell>
          <cell r="F605" t="str">
            <v>393SO</v>
          </cell>
          <cell r="G605" t="str">
            <v>393</v>
          </cell>
          <cell r="I605">
            <v>761109.87</v>
          </cell>
        </row>
        <row r="606">
          <cell r="A606" t="str">
            <v>393SSGCT</v>
          </cell>
          <cell r="B606" t="str">
            <v>393</v>
          </cell>
          <cell r="D606">
            <v>95037.01</v>
          </cell>
          <cell r="F606" t="str">
            <v>393SSGCT</v>
          </cell>
          <cell r="G606" t="str">
            <v>393</v>
          </cell>
          <cell r="I606">
            <v>95037.01</v>
          </cell>
        </row>
        <row r="607">
          <cell r="A607" t="str">
            <v>393UT</v>
          </cell>
          <cell r="B607" t="str">
            <v>393</v>
          </cell>
          <cell r="D607">
            <v>3239961.13</v>
          </cell>
          <cell r="F607" t="str">
            <v>393UT</v>
          </cell>
          <cell r="G607" t="str">
            <v>393</v>
          </cell>
          <cell r="I607">
            <v>3239961.13</v>
          </cell>
        </row>
        <row r="608">
          <cell r="A608" t="str">
            <v>393WA</v>
          </cell>
          <cell r="B608" t="str">
            <v>393</v>
          </cell>
          <cell r="D608">
            <v>482491.24</v>
          </cell>
          <cell r="F608" t="str">
            <v>393WA</v>
          </cell>
          <cell r="G608" t="str">
            <v>393</v>
          </cell>
          <cell r="I608">
            <v>482491.24</v>
          </cell>
        </row>
        <row r="609">
          <cell r="A609" t="str">
            <v>393WYP</v>
          </cell>
          <cell r="B609" t="str">
            <v>393</v>
          </cell>
          <cell r="D609">
            <v>880042.87</v>
          </cell>
          <cell r="F609" t="str">
            <v>393WYP</v>
          </cell>
          <cell r="G609" t="str">
            <v>393</v>
          </cell>
          <cell r="I609">
            <v>880042.87</v>
          </cell>
        </row>
        <row r="610">
          <cell r="A610" t="str">
            <v>393WYU</v>
          </cell>
          <cell r="B610" t="str">
            <v>393</v>
          </cell>
          <cell r="D610">
            <v>264303.06</v>
          </cell>
          <cell r="F610" t="str">
            <v>393WYU</v>
          </cell>
          <cell r="G610" t="str">
            <v>393</v>
          </cell>
          <cell r="I610">
            <v>264303.06</v>
          </cell>
        </row>
        <row r="611">
          <cell r="A611" t="str">
            <v>394CA</v>
          </cell>
          <cell r="B611" t="str">
            <v>394</v>
          </cell>
          <cell r="D611">
            <v>996195.1891086793</v>
          </cell>
          <cell r="F611" t="str">
            <v>394CA</v>
          </cell>
          <cell r="G611" t="str">
            <v>394</v>
          </cell>
          <cell r="I611">
            <v>996195.1891086793</v>
          </cell>
        </row>
        <row r="612">
          <cell r="A612" t="str">
            <v>394DGP</v>
          </cell>
          <cell r="B612" t="str">
            <v>394</v>
          </cell>
          <cell r="D612">
            <v>2673414.581720286</v>
          </cell>
          <cell r="F612" t="str">
            <v>394DGP</v>
          </cell>
          <cell r="G612" t="str">
            <v>394</v>
          </cell>
          <cell r="I612">
            <v>2673414.581720286</v>
          </cell>
        </row>
        <row r="613">
          <cell r="A613" t="str">
            <v>394DGU</v>
          </cell>
          <cell r="B613" t="str">
            <v>394</v>
          </cell>
          <cell r="D613">
            <v>3611186.3013282781</v>
          </cell>
          <cell r="F613" t="str">
            <v>394DGU</v>
          </cell>
          <cell r="G613" t="str">
            <v>394</v>
          </cell>
          <cell r="I613">
            <v>3611186.3013282781</v>
          </cell>
        </row>
        <row r="614">
          <cell r="A614" t="str">
            <v>394IDU</v>
          </cell>
          <cell r="B614" t="str">
            <v>394</v>
          </cell>
          <cell r="D614">
            <v>1379216.2282907243</v>
          </cell>
          <cell r="F614" t="str">
            <v>394IDU</v>
          </cell>
          <cell r="G614" t="str">
            <v>394</v>
          </cell>
          <cell r="I614">
            <v>1379216.2282907243</v>
          </cell>
        </row>
        <row r="615">
          <cell r="A615" t="str">
            <v>394OR</v>
          </cell>
          <cell r="B615" t="str">
            <v>394</v>
          </cell>
          <cell r="D615">
            <v>12175762.699780727</v>
          </cell>
          <cell r="F615" t="str">
            <v>394OR</v>
          </cell>
          <cell r="G615" t="str">
            <v>394</v>
          </cell>
          <cell r="I615">
            <v>12175762.699780727</v>
          </cell>
        </row>
        <row r="616">
          <cell r="A616" t="str">
            <v>394SE</v>
          </cell>
          <cell r="B616" t="str">
            <v>394</v>
          </cell>
          <cell r="D616">
            <v>-14532.210574881105</v>
          </cell>
          <cell r="F616" t="str">
            <v>394SE</v>
          </cell>
          <cell r="G616" t="str">
            <v>394</v>
          </cell>
          <cell r="I616">
            <v>-14532.210574881105</v>
          </cell>
        </row>
        <row r="617">
          <cell r="A617" t="str">
            <v>394SG</v>
          </cell>
          <cell r="B617" t="str">
            <v>394</v>
          </cell>
          <cell r="D617">
            <v>11604173.104030762</v>
          </cell>
          <cell r="F617" t="str">
            <v>394SG</v>
          </cell>
          <cell r="G617" t="str">
            <v>394</v>
          </cell>
          <cell r="I617">
            <v>11604173.104030762</v>
          </cell>
        </row>
        <row r="618">
          <cell r="A618" t="str">
            <v>394SO</v>
          </cell>
          <cell r="B618" t="str">
            <v>394</v>
          </cell>
          <cell r="D618">
            <v>4635255.8499999996</v>
          </cell>
          <cell r="F618" t="str">
            <v>394SO</v>
          </cell>
          <cell r="G618" t="str">
            <v>394</v>
          </cell>
          <cell r="I618">
            <v>4635255.8499999996</v>
          </cell>
        </row>
        <row r="619">
          <cell r="A619" t="str">
            <v>394SSGCH</v>
          </cell>
          <cell r="B619" t="str">
            <v>394</v>
          </cell>
          <cell r="D619">
            <v>1955220.9259509929</v>
          </cell>
          <cell r="F619" t="str">
            <v>394SSGCH</v>
          </cell>
          <cell r="G619" t="str">
            <v>394</v>
          </cell>
          <cell r="I619">
            <v>1955220.9259509929</v>
          </cell>
        </row>
        <row r="620">
          <cell r="A620" t="str">
            <v>394SSGCT</v>
          </cell>
          <cell r="B620" t="str">
            <v>394</v>
          </cell>
          <cell r="D620">
            <v>-105988.17939050306</v>
          </cell>
          <cell r="F620" t="str">
            <v>394SSGCT</v>
          </cell>
          <cell r="G620" t="str">
            <v>394</v>
          </cell>
          <cell r="I620">
            <v>-105988.17939050306</v>
          </cell>
        </row>
        <row r="621">
          <cell r="A621" t="str">
            <v>394UT</v>
          </cell>
          <cell r="B621" t="str">
            <v>394</v>
          </cell>
          <cell r="D621">
            <v>22010849.581662625</v>
          </cell>
          <cell r="F621" t="str">
            <v>394UT</v>
          </cell>
          <cell r="G621" t="str">
            <v>394</v>
          </cell>
          <cell r="I621">
            <v>22010849.581662625</v>
          </cell>
        </row>
        <row r="622">
          <cell r="A622" t="str">
            <v>394WA</v>
          </cell>
          <cell r="B622" t="str">
            <v>394</v>
          </cell>
          <cell r="D622">
            <v>3532760.6587071884</v>
          </cell>
          <cell r="F622" t="str">
            <v>394WA</v>
          </cell>
          <cell r="G622" t="str">
            <v>394</v>
          </cell>
          <cell r="I622">
            <v>3532760.6587071884</v>
          </cell>
        </row>
        <row r="623">
          <cell r="A623" t="str">
            <v>394WYP</v>
          </cell>
          <cell r="B623" t="str">
            <v>394</v>
          </cell>
          <cell r="D623">
            <v>2571080.4583564023</v>
          </cell>
          <cell r="F623" t="str">
            <v>394WYP</v>
          </cell>
          <cell r="G623" t="str">
            <v>394</v>
          </cell>
          <cell r="I623">
            <v>2571080.4583564023</v>
          </cell>
        </row>
        <row r="624">
          <cell r="A624" t="str">
            <v>394WYU</v>
          </cell>
          <cell r="B624" t="str">
            <v>394</v>
          </cell>
          <cell r="D624">
            <v>275123.70337974519</v>
          </cell>
          <cell r="F624" t="str">
            <v>394WYU</v>
          </cell>
          <cell r="G624" t="str">
            <v>394</v>
          </cell>
          <cell r="I624">
            <v>275123.70337974519</v>
          </cell>
        </row>
        <row r="625">
          <cell r="A625" t="str">
            <v>395CA</v>
          </cell>
          <cell r="B625" t="str">
            <v>395</v>
          </cell>
          <cell r="D625">
            <v>262459.81</v>
          </cell>
          <cell r="F625" t="str">
            <v>395CA</v>
          </cell>
          <cell r="G625" t="str">
            <v>395</v>
          </cell>
          <cell r="I625">
            <v>262459.81</v>
          </cell>
        </row>
        <row r="626">
          <cell r="A626" t="str">
            <v>395DGP</v>
          </cell>
          <cell r="B626" t="str">
            <v>395</v>
          </cell>
          <cell r="D626">
            <v>161609.76999999999</v>
          </cell>
          <cell r="F626" t="str">
            <v>395DGP</v>
          </cell>
          <cell r="G626" t="str">
            <v>395</v>
          </cell>
          <cell r="I626">
            <v>161609.76999999999</v>
          </cell>
        </row>
        <row r="627">
          <cell r="A627" t="str">
            <v>395DGU</v>
          </cell>
          <cell r="B627" t="str">
            <v>395</v>
          </cell>
          <cell r="D627">
            <v>1160471.18</v>
          </cell>
          <cell r="F627" t="str">
            <v>395DGU</v>
          </cell>
          <cell r="G627" t="str">
            <v>395</v>
          </cell>
          <cell r="I627">
            <v>1160471.18</v>
          </cell>
        </row>
        <row r="628">
          <cell r="A628" t="str">
            <v>395IDU</v>
          </cell>
          <cell r="B628" t="str">
            <v>395</v>
          </cell>
          <cell r="D628">
            <v>913305</v>
          </cell>
          <cell r="F628" t="str">
            <v>395IDU</v>
          </cell>
          <cell r="G628" t="str">
            <v>395</v>
          </cell>
          <cell r="I628">
            <v>913305</v>
          </cell>
        </row>
        <row r="629">
          <cell r="A629" t="str">
            <v>395OR</v>
          </cell>
          <cell r="B629" t="str">
            <v>395</v>
          </cell>
          <cell r="D629">
            <v>8724707.9899999984</v>
          </cell>
          <cell r="F629" t="str">
            <v>395OR</v>
          </cell>
          <cell r="G629" t="str">
            <v>395</v>
          </cell>
          <cell r="I629">
            <v>8724707.9899999984</v>
          </cell>
        </row>
        <row r="630">
          <cell r="A630" t="str">
            <v>395SE</v>
          </cell>
          <cell r="B630" t="str">
            <v>395</v>
          </cell>
          <cell r="D630">
            <v>42438.17</v>
          </cell>
          <cell r="F630" t="str">
            <v>395SE</v>
          </cell>
          <cell r="G630" t="str">
            <v>395</v>
          </cell>
          <cell r="I630">
            <v>42438.17</v>
          </cell>
        </row>
        <row r="631">
          <cell r="A631" t="str">
            <v>395SG</v>
          </cell>
          <cell r="B631" t="str">
            <v>395</v>
          </cell>
          <cell r="D631">
            <v>4682133.97</v>
          </cell>
          <cell r="F631" t="str">
            <v>395SG</v>
          </cell>
          <cell r="G631" t="str">
            <v>395</v>
          </cell>
          <cell r="I631">
            <v>4682133.97</v>
          </cell>
        </row>
        <row r="632">
          <cell r="A632" t="str">
            <v>395SO</v>
          </cell>
          <cell r="B632" t="str">
            <v>395</v>
          </cell>
          <cell r="D632">
            <v>5892972.1800000006</v>
          </cell>
          <cell r="F632" t="str">
            <v>395SO</v>
          </cell>
          <cell r="G632" t="str">
            <v>395</v>
          </cell>
          <cell r="I632">
            <v>5892972.1800000006</v>
          </cell>
        </row>
        <row r="633">
          <cell r="A633" t="str">
            <v>395SSGCH</v>
          </cell>
          <cell r="B633" t="str">
            <v>395</v>
          </cell>
          <cell r="D633">
            <v>64450.21</v>
          </cell>
          <cell r="F633" t="str">
            <v>395SSGCH</v>
          </cell>
          <cell r="G633" t="str">
            <v>395</v>
          </cell>
          <cell r="I633">
            <v>64450.21</v>
          </cell>
        </row>
        <row r="634">
          <cell r="A634" t="str">
            <v>395SSGCT</v>
          </cell>
          <cell r="B634" t="str">
            <v>395</v>
          </cell>
          <cell r="D634">
            <v>105769.82</v>
          </cell>
          <cell r="F634" t="str">
            <v>395SSGCT</v>
          </cell>
          <cell r="G634" t="str">
            <v>395</v>
          </cell>
          <cell r="I634">
            <v>105769.82</v>
          </cell>
        </row>
        <row r="635">
          <cell r="A635" t="str">
            <v>395UT</v>
          </cell>
          <cell r="B635" t="str">
            <v>395</v>
          </cell>
          <cell r="D635">
            <v>8115148.9699999997</v>
          </cell>
          <cell r="F635" t="str">
            <v>395UT</v>
          </cell>
          <cell r="G635" t="str">
            <v>395</v>
          </cell>
          <cell r="I635">
            <v>8115148.9699999997</v>
          </cell>
        </row>
        <row r="636">
          <cell r="A636" t="str">
            <v>395WA</v>
          </cell>
          <cell r="B636" t="str">
            <v>395</v>
          </cell>
          <cell r="D636">
            <v>1700761.8</v>
          </cell>
          <cell r="F636" t="str">
            <v>395WA</v>
          </cell>
          <cell r="G636" t="str">
            <v>395</v>
          </cell>
          <cell r="I636">
            <v>1700761.8</v>
          </cell>
        </row>
        <row r="637">
          <cell r="A637" t="str">
            <v>395WYP</v>
          </cell>
          <cell r="B637" t="str">
            <v>395</v>
          </cell>
          <cell r="D637">
            <v>3203565.23</v>
          </cell>
          <cell r="F637" t="str">
            <v>395WYP</v>
          </cell>
          <cell r="G637" t="str">
            <v>395</v>
          </cell>
          <cell r="I637">
            <v>3203565.23</v>
          </cell>
        </row>
        <row r="638">
          <cell r="A638" t="str">
            <v>395WYU</v>
          </cell>
          <cell r="B638" t="str">
            <v>395</v>
          </cell>
          <cell r="D638">
            <v>997626.32</v>
          </cell>
          <cell r="F638" t="str">
            <v>395WYU</v>
          </cell>
          <cell r="G638" t="str">
            <v>395</v>
          </cell>
          <cell r="I638">
            <v>997626.32</v>
          </cell>
        </row>
        <row r="639">
          <cell r="A639" t="str">
            <v>396CA</v>
          </cell>
          <cell r="B639" t="str">
            <v>396</v>
          </cell>
          <cell r="D639">
            <v>2899929.01</v>
          </cell>
          <cell r="F639" t="str">
            <v>396CA</v>
          </cell>
          <cell r="G639" t="str">
            <v>396</v>
          </cell>
          <cell r="I639">
            <v>2899929.01</v>
          </cell>
        </row>
        <row r="640">
          <cell r="A640" t="str">
            <v>396DGP</v>
          </cell>
          <cell r="B640" t="str">
            <v>396</v>
          </cell>
          <cell r="D640">
            <v>2027771.56</v>
          </cell>
          <cell r="F640" t="str">
            <v>396DGP</v>
          </cell>
          <cell r="G640" t="str">
            <v>396</v>
          </cell>
          <cell r="I640">
            <v>2027771.56</v>
          </cell>
        </row>
        <row r="641">
          <cell r="A641" t="str">
            <v>396DGU</v>
          </cell>
          <cell r="B641" t="str">
            <v>396</v>
          </cell>
          <cell r="D641">
            <v>1655742.74</v>
          </cell>
          <cell r="F641" t="str">
            <v>396DGU</v>
          </cell>
          <cell r="G641" t="str">
            <v>396</v>
          </cell>
          <cell r="I641">
            <v>1655742.74</v>
          </cell>
        </row>
        <row r="642">
          <cell r="A642" t="str">
            <v>396IDU</v>
          </cell>
          <cell r="B642" t="str">
            <v>396</v>
          </cell>
          <cell r="D642">
            <v>5486903.71</v>
          </cell>
          <cell r="F642" t="str">
            <v>396IDU</v>
          </cell>
          <cell r="G642" t="str">
            <v>396</v>
          </cell>
          <cell r="I642">
            <v>5486903.71</v>
          </cell>
        </row>
        <row r="643">
          <cell r="A643" t="str">
            <v>396OR</v>
          </cell>
          <cell r="B643" t="str">
            <v>396</v>
          </cell>
          <cell r="D643">
            <v>23406706.949999999</v>
          </cell>
          <cell r="F643" t="str">
            <v>396OR</v>
          </cell>
          <cell r="G643" t="str">
            <v>396</v>
          </cell>
          <cell r="I643">
            <v>23406706.949999999</v>
          </cell>
        </row>
        <row r="644">
          <cell r="A644" t="str">
            <v>396SE</v>
          </cell>
          <cell r="B644" t="str">
            <v>396</v>
          </cell>
          <cell r="D644">
            <v>73822.83</v>
          </cell>
          <cell r="F644" t="str">
            <v>396SE</v>
          </cell>
          <cell r="G644" t="str">
            <v>396</v>
          </cell>
          <cell r="I644">
            <v>73822.83</v>
          </cell>
        </row>
        <row r="645">
          <cell r="A645" t="str">
            <v>396SG</v>
          </cell>
          <cell r="B645" t="str">
            <v>396</v>
          </cell>
          <cell r="D645">
            <v>18343253.900000002</v>
          </cell>
          <cell r="F645" t="str">
            <v>396SG</v>
          </cell>
          <cell r="G645" t="str">
            <v>396</v>
          </cell>
          <cell r="I645">
            <v>18343253.900000002</v>
          </cell>
        </row>
        <row r="646">
          <cell r="A646" t="str">
            <v>396SO</v>
          </cell>
          <cell r="B646" t="str">
            <v>396</v>
          </cell>
          <cell r="D646">
            <v>4835256.66</v>
          </cell>
          <cell r="F646" t="str">
            <v>396SO</v>
          </cell>
          <cell r="G646" t="str">
            <v>396</v>
          </cell>
          <cell r="I646">
            <v>4835256.66</v>
          </cell>
        </row>
        <row r="647">
          <cell r="A647" t="str">
            <v>396SSGCH</v>
          </cell>
          <cell r="B647" t="str">
            <v>396</v>
          </cell>
          <cell r="D647">
            <v>1001269.34</v>
          </cell>
          <cell r="F647" t="str">
            <v>396SSGCH</v>
          </cell>
          <cell r="G647" t="str">
            <v>396</v>
          </cell>
          <cell r="I647">
            <v>1001269.34</v>
          </cell>
        </row>
        <row r="648">
          <cell r="A648" t="str">
            <v>396UT</v>
          </cell>
          <cell r="B648" t="str">
            <v>396</v>
          </cell>
          <cell r="D648">
            <v>32140137.979999993</v>
          </cell>
          <cell r="F648" t="str">
            <v>396UT</v>
          </cell>
          <cell r="G648" t="str">
            <v>396</v>
          </cell>
          <cell r="I648">
            <v>32140137.979999993</v>
          </cell>
        </row>
        <row r="649">
          <cell r="A649" t="str">
            <v>396WA</v>
          </cell>
          <cell r="B649" t="str">
            <v>396</v>
          </cell>
          <cell r="D649">
            <v>5630213.8199999994</v>
          </cell>
          <cell r="F649" t="str">
            <v>396WA</v>
          </cell>
          <cell r="G649" t="str">
            <v>396</v>
          </cell>
          <cell r="I649">
            <v>5630213.8199999994</v>
          </cell>
        </row>
        <row r="650">
          <cell r="A650" t="str">
            <v>396WYP</v>
          </cell>
          <cell r="B650" t="str">
            <v>396</v>
          </cell>
          <cell r="D650">
            <v>8335948.7000000011</v>
          </cell>
          <cell r="F650" t="str">
            <v>396WYP</v>
          </cell>
          <cell r="G650" t="str">
            <v>396</v>
          </cell>
          <cell r="I650">
            <v>8335948.7000000011</v>
          </cell>
        </row>
        <row r="651">
          <cell r="A651" t="str">
            <v>396WYU</v>
          </cell>
          <cell r="B651" t="str">
            <v>396</v>
          </cell>
          <cell r="D651">
            <v>2078626.69</v>
          </cell>
          <cell r="F651" t="str">
            <v>396WYU</v>
          </cell>
          <cell r="G651" t="str">
            <v>396</v>
          </cell>
          <cell r="I651">
            <v>2078626.69</v>
          </cell>
        </row>
        <row r="652">
          <cell r="A652" t="str">
            <v>397CA</v>
          </cell>
          <cell r="B652" t="str">
            <v>397</v>
          </cell>
          <cell r="D652">
            <v>2770873.56</v>
          </cell>
          <cell r="F652" t="str">
            <v>397CA</v>
          </cell>
          <cell r="G652" t="str">
            <v>397</v>
          </cell>
          <cell r="I652">
            <v>2770873.56</v>
          </cell>
        </row>
        <row r="653">
          <cell r="A653" t="str">
            <v>397CN</v>
          </cell>
          <cell r="B653" t="str">
            <v>397</v>
          </cell>
          <cell r="D653">
            <v>5846109.9399999995</v>
          </cell>
          <cell r="F653" t="str">
            <v>397CN</v>
          </cell>
          <cell r="G653" t="str">
            <v>397</v>
          </cell>
          <cell r="I653">
            <v>5846109.9399999995</v>
          </cell>
        </row>
        <row r="654">
          <cell r="A654" t="str">
            <v>397DGP</v>
          </cell>
          <cell r="B654" t="str">
            <v>397</v>
          </cell>
          <cell r="D654">
            <v>6596889.6500000013</v>
          </cell>
          <cell r="F654" t="str">
            <v>397DGP</v>
          </cell>
          <cell r="G654" t="str">
            <v>397</v>
          </cell>
          <cell r="I654">
            <v>6596889.6500000013</v>
          </cell>
        </row>
        <row r="655">
          <cell r="A655" t="str">
            <v>397DGU</v>
          </cell>
          <cell r="B655" t="str">
            <v>397</v>
          </cell>
          <cell r="D655">
            <v>12847238.830000002</v>
          </cell>
          <cell r="F655" t="str">
            <v>397DGU</v>
          </cell>
          <cell r="G655" t="str">
            <v>397</v>
          </cell>
          <cell r="I655">
            <v>12847238.830000002</v>
          </cell>
        </row>
        <row r="656">
          <cell r="A656" t="str">
            <v>397IDU</v>
          </cell>
          <cell r="B656" t="str">
            <v>397</v>
          </cell>
          <cell r="D656">
            <v>5588172.4699999997</v>
          </cell>
          <cell r="F656" t="str">
            <v>397IDU</v>
          </cell>
          <cell r="G656" t="str">
            <v>397</v>
          </cell>
          <cell r="I656">
            <v>5588172.4699999997</v>
          </cell>
        </row>
        <row r="657">
          <cell r="A657" t="str">
            <v>397OR</v>
          </cell>
          <cell r="B657" t="str">
            <v>397</v>
          </cell>
          <cell r="D657">
            <v>40976468.410000011</v>
          </cell>
          <cell r="F657" t="str">
            <v>397OR</v>
          </cell>
          <cell r="G657" t="str">
            <v>397</v>
          </cell>
          <cell r="I657">
            <v>40976468.410000011</v>
          </cell>
        </row>
        <row r="658">
          <cell r="A658" t="str">
            <v>397SE</v>
          </cell>
          <cell r="B658" t="str">
            <v>397</v>
          </cell>
          <cell r="D658">
            <v>49490.92</v>
          </cell>
          <cell r="F658" t="str">
            <v>397SE</v>
          </cell>
          <cell r="G658" t="str">
            <v>397</v>
          </cell>
          <cell r="I658">
            <v>49490.92</v>
          </cell>
        </row>
        <row r="659">
          <cell r="A659" t="str">
            <v>397SG</v>
          </cell>
          <cell r="B659" t="str">
            <v>397</v>
          </cell>
          <cell r="D659">
            <v>48113681.859999999</v>
          </cell>
          <cell r="F659" t="str">
            <v>397SG</v>
          </cell>
          <cell r="G659" t="str">
            <v>397</v>
          </cell>
          <cell r="I659">
            <v>48113681.859999999</v>
          </cell>
        </row>
        <row r="660">
          <cell r="A660" t="str">
            <v>397SO</v>
          </cell>
          <cell r="B660" t="str">
            <v>397</v>
          </cell>
          <cell r="D660">
            <v>76554908.700538278</v>
          </cell>
          <cell r="F660" t="str">
            <v>397SO</v>
          </cell>
          <cell r="G660" t="str">
            <v>397</v>
          </cell>
          <cell r="I660">
            <v>76554908.700538278</v>
          </cell>
        </row>
        <row r="661">
          <cell r="A661" t="str">
            <v>397SSGCH</v>
          </cell>
          <cell r="B661" t="str">
            <v>397</v>
          </cell>
          <cell r="D661">
            <v>868562.69</v>
          </cell>
          <cell r="F661" t="str">
            <v>397SSGCH</v>
          </cell>
          <cell r="G661" t="str">
            <v>397</v>
          </cell>
          <cell r="I661">
            <v>868562.69</v>
          </cell>
        </row>
        <row r="662">
          <cell r="A662" t="str">
            <v>397SSGCT</v>
          </cell>
          <cell r="B662" t="str">
            <v>397</v>
          </cell>
          <cell r="D662">
            <v>8397.57</v>
          </cell>
          <cell r="F662" t="str">
            <v>397SSGCT</v>
          </cell>
          <cell r="G662" t="str">
            <v>397</v>
          </cell>
          <cell r="I662">
            <v>8397.57</v>
          </cell>
        </row>
        <row r="663">
          <cell r="A663" t="str">
            <v>397UT</v>
          </cell>
          <cell r="B663" t="str">
            <v>397</v>
          </cell>
          <cell r="D663">
            <v>25966917.239999995</v>
          </cell>
          <cell r="F663" t="str">
            <v>397UT</v>
          </cell>
          <cell r="G663" t="str">
            <v>397</v>
          </cell>
          <cell r="I663">
            <v>25966917.239999995</v>
          </cell>
        </row>
        <row r="664">
          <cell r="A664" t="str">
            <v>397WA</v>
          </cell>
          <cell r="B664" t="str">
            <v>397</v>
          </cell>
          <cell r="D664">
            <v>9406264.1000000015</v>
          </cell>
          <cell r="F664" t="str">
            <v>397WA</v>
          </cell>
          <cell r="G664" t="str">
            <v>397</v>
          </cell>
          <cell r="I664">
            <v>9406264.1000000015</v>
          </cell>
        </row>
        <row r="665">
          <cell r="A665" t="str">
            <v>397WYP</v>
          </cell>
          <cell r="B665" t="str">
            <v>397</v>
          </cell>
          <cell r="D665">
            <v>14985286.510000002</v>
          </cell>
          <cell r="F665" t="str">
            <v>397WYP</v>
          </cell>
          <cell r="G665" t="str">
            <v>397</v>
          </cell>
          <cell r="I665">
            <v>14985286.510000002</v>
          </cell>
        </row>
        <row r="666">
          <cell r="A666" t="str">
            <v>397WYU</v>
          </cell>
          <cell r="B666" t="str">
            <v>397</v>
          </cell>
          <cell r="D666">
            <v>3173303.56</v>
          </cell>
          <cell r="F666" t="str">
            <v>397WYU</v>
          </cell>
          <cell r="G666" t="str">
            <v>397</v>
          </cell>
          <cell r="I666">
            <v>3173303.56</v>
          </cell>
        </row>
        <row r="667">
          <cell r="A667" t="str">
            <v>398CA</v>
          </cell>
          <cell r="B667" t="str">
            <v>398</v>
          </cell>
          <cell r="D667">
            <v>9861.23</v>
          </cell>
          <cell r="F667" t="str">
            <v>398CA</v>
          </cell>
          <cell r="G667" t="str">
            <v>398</v>
          </cell>
          <cell r="I667">
            <v>9861.23</v>
          </cell>
        </row>
        <row r="668">
          <cell r="A668" t="str">
            <v>398CN</v>
          </cell>
          <cell r="B668" t="str">
            <v>398</v>
          </cell>
          <cell r="D668">
            <v>-119311.21936404362</v>
          </cell>
          <cell r="F668" t="str">
            <v>398CN</v>
          </cell>
          <cell r="G668" t="str">
            <v>398</v>
          </cell>
          <cell r="I668">
            <v>-119311.21936404362</v>
          </cell>
        </row>
        <row r="669">
          <cell r="A669" t="str">
            <v>398DGP</v>
          </cell>
          <cell r="B669" t="str">
            <v>398</v>
          </cell>
          <cell r="D669">
            <v>53505.919999999998</v>
          </cell>
          <cell r="F669" t="str">
            <v>398DGP</v>
          </cell>
          <cell r="G669" t="str">
            <v>398</v>
          </cell>
          <cell r="I669">
            <v>53505.919999999998</v>
          </cell>
        </row>
        <row r="670">
          <cell r="A670" t="str">
            <v>398DGU</v>
          </cell>
          <cell r="B670" t="str">
            <v>398</v>
          </cell>
          <cell r="D670">
            <v>451498.42</v>
          </cell>
          <cell r="F670" t="str">
            <v>398DGU</v>
          </cell>
          <cell r="G670" t="str">
            <v>398</v>
          </cell>
          <cell r="I670">
            <v>451498.42</v>
          </cell>
        </row>
        <row r="671">
          <cell r="A671" t="str">
            <v>398IDU</v>
          </cell>
          <cell r="B671" t="str">
            <v>398</v>
          </cell>
          <cell r="D671">
            <v>50449.68</v>
          </cell>
          <cell r="F671" t="str">
            <v>398IDU</v>
          </cell>
          <cell r="G671" t="str">
            <v>398</v>
          </cell>
          <cell r="I671">
            <v>50449.68</v>
          </cell>
        </row>
        <row r="672">
          <cell r="A672" t="str">
            <v>398OR</v>
          </cell>
          <cell r="B672" t="str">
            <v>398</v>
          </cell>
          <cell r="D672">
            <v>359836.88</v>
          </cell>
          <cell r="F672" t="str">
            <v>398OR</v>
          </cell>
          <cell r="G672" t="str">
            <v>398</v>
          </cell>
          <cell r="I672">
            <v>359836.88</v>
          </cell>
        </row>
        <row r="673">
          <cell r="A673" t="str">
            <v>398SE</v>
          </cell>
          <cell r="B673" t="str">
            <v>398</v>
          </cell>
          <cell r="D673">
            <v>4206.6000000000004</v>
          </cell>
          <cell r="F673" t="str">
            <v>398SE</v>
          </cell>
          <cell r="G673" t="str">
            <v>398</v>
          </cell>
          <cell r="I673">
            <v>4206.6000000000004</v>
          </cell>
        </row>
        <row r="674">
          <cell r="A674" t="str">
            <v>398SG</v>
          </cell>
          <cell r="B674" t="str">
            <v>398</v>
          </cell>
          <cell r="D674">
            <v>832198.9</v>
          </cell>
          <cell r="F674" t="str">
            <v>398SG</v>
          </cell>
          <cell r="G674" t="str">
            <v>398</v>
          </cell>
          <cell r="I674">
            <v>832198.9</v>
          </cell>
        </row>
        <row r="675">
          <cell r="A675" t="str">
            <v>398SO</v>
          </cell>
          <cell r="B675" t="str">
            <v>398</v>
          </cell>
          <cell r="D675">
            <v>3089299.52</v>
          </cell>
          <cell r="F675" t="str">
            <v>398SO</v>
          </cell>
          <cell r="G675" t="str">
            <v>398</v>
          </cell>
          <cell r="I675">
            <v>3089299.52</v>
          </cell>
        </row>
        <row r="676">
          <cell r="A676" t="str">
            <v>398SSGCT</v>
          </cell>
          <cell r="B676" t="str">
            <v>398</v>
          </cell>
          <cell r="D676">
            <v>2650.04</v>
          </cell>
          <cell r="F676" t="str">
            <v>398SSGCT</v>
          </cell>
          <cell r="G676" t="str">
            <v>398</v>
          </cell>
          <cell r="I676">
            <v>2650.04</v>
          </cell>
        </row>
        <row r="677">
          <cell r="A677" t="str">
            <v>398UT</v>
          </cell>
          <cell r="B677" t="str">
            <v>398</v>
          </cell>
          <cell r="D677">
            <v>313974.26</v>
          </cell>
          <cell r="F677" t="str">
            <v>398UT</v>
          </cell>
          <cell r="G677" t="str">
            <v>398</v>
          </cell>
          <cell r="I677">
            <v>313974.26</v>
          </cell>
        </row>
        <row r="678">
          <cell r="A678" t="str">
            <v>398WA</v>
          </cell>
          <cell r="B678" t="str">
            <v>398</v>
          </cell>
          <cell r="D678">
            <v>86380.07</v>
          </cell>
          <cell r="F678" t="str">
            <v>398WA</v>
          </cell>
          <cell r="G678" t="str">
            <v>398</v>
          </cell>
          <cell r="I678">
            <v>86380.07</v>
          </cell>
        </row>
        <row r="679">
          <cell r="A679" t="str">
            <v>398WYP</v>
          </cell>
          <cell r="B679" t="str">
            <v>398</v>
          </cell>
          <cell r="D679">
            <v>128769.83</v>
          </cell>
          <cell r="F679" t="str">
            <v>398WYP</v>
          </cell>
          <cell r="G679" t="str">
            <v>398</v>
          </cell>
          <cell r="I679">
            <v>128769.83</v>
          </cell>
        </row>
        <row r="680">
          <cell r="A680" t="str">
            <v>398WYU</v>
          </cell>
          <cell r="B680" t="str">
            <v>398</v>
          </cell>
          <cell r="D680">
            <v>22181.75</v>
          </cell>
          <cell r="F680" t="str">
            <v>398WYU</v>
          </cell>
          <cell r="G680" t="str">
            <v>398</v>
          </cell>
          <cell r="I680">
            <v>22181.75</v>
          </cell>
        </row>
        <row r="681">
          <cell r="A681" t="str">
            <v>399SE</v>
          </cell>
          <cell r="B681" t="str">
            <v>399</v>
          </cell>
          <cell r="D681">
            <v>327718417.29080206</v>
          </cell>
          <cell r="F681" t="str">
            <v>399SE</v>
          </cell>
          <cell r="G681" t="str">
            <v>399</v>
          </cell>
          <cell r="I681">
            <v>327718417.29080206</v>
          </cell>
        </row>
        <row r="682">
          <cell r="A682" t="str">
            <v>403364CA</v>
          </cell>
          <cell r="B682" t="str">
            <v>403364</v>
          </cell>
          <cell r="D682">
            <v>4923878.5469852556</v>
          </cell>
          <cell r="F682" t="str">
            <v>403364CA</v>
          </cell>
          <cell r="G682" t="str">
            <v>403364</v>
          </cell>
          <cell r="I682">
            <v>4923878.5469852556</v>
          </cell>
        </row>
        <row r="683">
          <cell r="A683" t="str">
            <v>403364IDU</v>
          </cell>
          <cell r="B683" t="str">
            <v>403364</v>
          </cell>
          <cell r="D683">
            <v>6116084.4130890854</v>
          </cell>
          <cell r="F683" t="str">
            <v>403364IDU</v>
          </cell>
          <cell r="G683" t="str">
            <v>403364</v>
          </cell>
          <cell r="I683">
            <v>6116084.4130890854</v>
          </cell>
        </row>
        <row r="684">
          <cell r="A684" t="str">
            <v>403364OR</v>
          </cell>
          <cell r="B684" t="str">
            <v>403364</v>
          </cell>
          <cell r="D684">
            <v>42515869.176205635</v>
          </cell>
          <cell r="F684" t="str">
            <v>403364OR</v>
          </cell>
          <cell r="G684" t="str">
            <v>403364</v>
          </cell>
          <cell r="I684">
            <v>42515869.176205635</v>
          </cell>
        </row>
        <row r="685">
          <cell r="A685" t="str">
            <v>403364UT</v>
          </cell>
          <cell r="B685" t="str">
            <v>403364</v>
          </cell>
          <cell r="D685">
            <v>48765438.714843079</v>
          </cell>
          <cell r="F685" t="str">
            <v>403364UT</v>
          </cell>
          <cell r="G685" t="str">
            <v>403364</v>
          </cell>
          <cell r="I685">
            <v>48765438.714843079</v>
          </cell>
        </row>
        <row r="686">
          <cell r="A686" t="str">
            <v>403364WA</v>
          </cell>
          <cell r="B686" t="str">
            <v>403364</v>
          </cell>
          <cell r="D686">
            <v>10184713.380374877</v>
          </cell>
          <cell r="F686" t="str">
            <v>403364WA</v>
          </cell>
          <cell r="G686" t="str">
            <v>403364</v>
          </cell>
          <cell r="I686">
            <v>10184713.380374877</v>
          </cell>
        </row>
        <row r="687">
          <cell r="A687" t="str">
            <v>403364WYP</v>
          </cell>
          <cell r="B687" t="str">
            <v>403364</v>
          </cell>
          <cell r="D687">
            <v>10411102.623222837</v>
          </cell>
          <cell r="F687" t="str">
            <v>403364WYP</v>
          </cell>
          <cell r="G687" t="str">
            <v>403364</v>
          </cell>
          <cell r="I687">
            <v>10411102.623222837</v>
          </cell>
        </row>
        <row r="688">
          <cell r="A688" t="str">
            <v>403364WYU</v>
          </cell>
          <cell r="B688" t="str">
            <v>403364</v>
          </cell>
          <cell r="D688">
            <v>2062519.9904525948</v>
          </cell>
          <cell r="F688" t="str">
            <v>403364WYU</v>
          </cell>
          <cell r="G688" t="str">
            <v>403364</v>
          </cell>
          <cell r="I688">
            <v>2062519.9904525948</v>
          </cell>
        </row>
        <row r="689">
          <cell r="A689" t="str">
            <v>403GPCA</v>
          </cell>
          <cell r="B689" t="str">
            <v>403GP</v>
          </cell>
          <cell r="D689">
            <v>252565.04393953641</v>
          </cell>
          <cell r="F689" t="str">
            <v>403GPCA</v>
          </cell>
          <cell r="G689" t="str">
            <v>403GP</v>
          </cell>
          <cell r="I689">
            <v>252565.04393953641</v>
          </cell>
        </row>
        <row r="690">
          <cell r="A690" t="str">
            <v>403GPCN</v>
          </cell>
          <cell r="B690" t="str">
            <v>403GP</v>
          </cell>
          <cell r="D690">
            <v>1576664.1303756947</v>
          </cell>
          <cell r="F690" t="str">
            <v>403GPCN</v>
          </cell>
          <cell r="G690" t="str">
            <v>403GP</v>
          </cell>
          <cell r="I690">
            <v>1576664.1303756947</v>
          </cell>
        </row>
        <row r="691">
          <cell r="A691" t="str">
            <v>403GPDGP</v>
          </cell>
          <cell r="B691" t="str">
            <v>403GP</v>
          </cell>
          <cell r="D691">
            <v>501052.04056647437</v>
          </cell>
          <cell r="F691" t="str">
            <v>403GPDGP</v>
          </cell>
          <cell r="G691" t="str">
            <v>403GP</v>
          </cell>
          <cell r="I691">
            <v>501052.04056647437</v>
          </cell>
        </row>
        <row r="692">
          <cell r="A692" t="str">
            <v>403GPDGU</v>
          </cell>
          <cell r="B692" t="str">
            <v>403GP</v>
          </cell>
          <cell r="D692">
            <v>957899.48584202887</v>
          </cell>
          <cell r="F692" t="str">
            <v>403GPDGU</v>
          </cell>
          <cell r="G692" t="str">
            <v>403GP</v>
          </cell>
          <cell r="I692">
            <v>957899.48584202887</v>
          </cell>
        </row>
        <row r="693">
          <cell r="A693" t="str">
            <v>403GPIDU</v>
          </cell>
          <cell r="B693" t="str">
            <v>403GP</v>
          </cell>
          <cell r="D693">
            <v>784472.45715094754</v>
          </cell>
          <cell r="F693" t="str">
            <v>403GPIDU</v>
          </cell>
          <cell r="G693" t="str">
            <v>403GP</v>
          </cell>
          <cell r="I693">
            <v>784472.45715094754</v>
          </cell>
        </row>
        <row r="694">
          <cell r="A694" t="str">
            <v>403GPOR</v>
          </cell>
          <cell r="B694" t="str">
            <v>403GP</v>
          </cell>
          <cell r="D694">
            <v>4495694.5655515119</v>
          </cell>
          <cell r="F694" t="str">
            <v>403GPOR</v>
          </cell>
          <cell r="G694" t="str">
            <v>403GP</v>
          </cell>
          <cell r="I694">
            <v>4495694.5655515119</v>
          </cell>
        </row>
        <row r="695">
          <cell r="A695" t="str">
            <v>403GPSE</v>
          </cell>
          <cell r="B695" t="str">
            <v>403GP</v>
          </cell>
          <cell r="D695">
            <v>32131.192293838139</v>
          </cell>
          <cell r="F695" t="str">
            <v>403GPSE</v>
          </cell>
          <cell r="G695" t="str">
            <v>403GP</v>
          </cell>
          <cell r="I695">
            <v>32131.192293838139</v>
          </cell>
        </row>
        <row r="696">
          <cell r="A696" t="str">
            <v>403GPSG</v>
          </cell>
          <cell r="B696" t="str">
            <v>403GP</v>
          </cell>
          <cell r="D696">
            <v>4240332.4112036079</v>
          </cell>
          <cell r="F696" t="str">
            <v>403GPSG</v>
          </cell>
          <cell r="G696" t="str">
            <v>403GP</v>
          </cell>
          <cell r="I696">
            <v>4240332.4112036079</v>
          </cell>
        </row>
        <row r="697">
          <cell r="A697" t="str">
            <v>403GPSO</v>
          </cell>
          <cell r="B697" t="str">
            <v>403GP</v>
          </cell>
          <cell r="D697">
            <v>21476548.198052153</v>
          </cell>
          <cell r="F697" t="str">
            <v>403GPSO</v>
          </cell>
          <cell r="G697" t="str">
            <v>403GP</v>
          </cell>
          <cell r="I697">
            <v>21476548.198052153</v>
          </cell>
        </row>
        <row r="698">
          <cell r="A698" t="str">
            <v>403GPSSGCH</v>
          </cell>
          <cell r="B698" t="str">
            <v>403GP</v>
          </cell>
          <cell r="D698">
            <v>101063.4880082927</v>
          </cell>
          <cell r="F698" t="str">
            <v>403GPSSGCH</v>
          </cell>
          <cell r="G698" t="str">
            <v>403GP</v>
          </cell>
          <cell r="I698">
            <v>101063.4880082927</v>
          </cell>
        </row>
        <row r="699">
          <cell r="A699" t="str">
            <v>403GPSSGCT</v>
          </cell>
          <cell r="B699" t="str">
            <v>403GP</v>
          </cell>
          <cell r="D699">
            <v>74120.561397919912</v>
          </cell>
          <cell r="F699" t="str">
            <v>403GPSSGCT</v>
          </cell>
          <cell r="G699" t="str">
            <v>403GP</v>
          </cell>
          <cell r="I699">
            <v>74120.561397919912</v>
          </cell>
        </row>
        <row r="700">
          <cell r="A700" t="str">
            <v>403GPUT</v>
          </cell>
          <cell r="B700" t="str">
            <v>403GP</v>
          </cell>
          <cell r="D700">
            <v>4141650.0854121782</v>
          </cell>
          <cell r="F700" t="str">
            <v>403GPUT</v>
          </cell>
          <cell r="G700" t="str">
            <v>403GP</v>
          </cell>
          <cell r="I700">
            <v>4141650.0854121782</v>
          </cell>
        </row>
        <row r="701">
          <cell r="A701" t="str">
            <v>403GPWA</v>
          </cell>
          <cell r="B701" t="str">
            <v>403GP</v>
          </cell>
          <cell r="D701">
            <v>1368291.4173925424</v>
          </cell>
          <cell r="F701" t="str">
            <v>403GPWA</v>
          </cell>
          <cell r="G701" t="str">
            <v>403GP</v>
          </cell>
          <cell r="I701">
            <v>1368291.4173925424</v>
          </cell>
        </row>
        <row r="702">
          <cell r="A702" t="str">
            <v>403GPWYP</v>
          </cell>
          <cell r="B702" t="str">
            <v>403GP</v>
          </cell>
          <cell r="D702">
            <v>1521594.4832056579</v>
          </cell>
          <cell r="F702" t="str">
            <v>403GPWYP</v>
          </cell>
          <cell r="G702" t="str">
            <v>403GP</v>
          </cell>
          <cell r="I702">
            <v>1521594.4832056579</v>
          </cell>
        </row>
        <row r="703">
          <cell r="A703" t="str">
            <v>403GPWYU</v>
          </cell>
          <cell r="B703" t="str">
            <v>403GP</v>
          </cell>
          <cell r="D703">
            <v>337249.39658212027</v>
          </cell>
          <cell r="F703" t="str">
            <v>403GPWYU</v>
          </cell>
          <cell r="G703" t="str">
            <v>403GP</v>
          </cell>
          <cell r="I703">
            <v>337249.39658212027</v>
          </cell>
        </row>
        <row r="704">
          <cell r="A704" t="str">
            <v>403HPDGP</v>
          </cell>
          <cell r="B704" t="str">
            <v>403HP</v>
          </cell>
          <cell r="D704">
            <v>5226738.1016249591</v>
          </cell>
          <cell r="F704" t="str">
            <v>403HPDGP</v>
          </cell>
          <cell r="G704" t="str">
            <v>403HP</v>
          </cell>
          <cell r="I704">
            <v>5226738.1016249591</v>
          </cell>
        </row>
        <row r="705">
          <cell r="A705" t="str">
            <v>403HPDGU</v>
          </cell>
          <cell r="B705" t="str">
            <v>403HP</v>
          </cell>
          <cell r="D705">
            <v>1236002.2245793077</v>
          </cell>
          <cell r="F705" t="str">
            <v>403HPDGU</v>
          </cell>
          <cell r="G705" t="str">
            <v>403HP</v>
          </cell>
          <cell r="I705">
            <v>1236002.2245793077</v>
          </cell>
        </row>
        <row r="706">
          <cell r="A706" t="str">
            <v>403HPSG-P</v>
          </cell>
          <cell r="B706" t="str">
            <v>403HP</v>
          </cell>
          <cell r="D706">
            <v>6862226.7734354306</v>
          </cell>
          <cell r="F706" t="str">
            <v>403HPSG-P</v>
          </cell>
          <cell r="G706" t="str">
            <v>403HP</v>
          </cell>
          <cell r="I706">
            <v>6862226.7734354306</v>
          </cell>
        </row>
        <row r="707">
          <cell r="A707" t="str">
            <v>403HPSG-U</v>
          </cell>
          <cell r="B707" t="str">
            <v>403HP</v>
          </cell>
          <cell r="D707">
            <v>1744869.2171441731</v>
          </cell>
          <cell r="F707" t="str">
            <v>403HPSG-U</v>
          </cell>
          <cell r="G707" t="str">
            <v>403HP</v>
          </cell>
          <cell r="I707">
            <v>1744869.2171441731</v>
          </cell>
        </row>
        <row r="708">
          <cell r="A708" t="str">
            <v>403OPDGU</v>
          </cell>
          <cell r="B708" t="str">
            <v>403OP</v>
          </cell>
          <cell r="D708">
            <v>44711.272365129844</v>
          </cell>
          <cell r="F708" t="str">
            <v>403OPDGU</v>
          </cell>
          <cell r="G708" t="str">
            <v>403OP</v>
          </cell>
          <cell r="I708">
            <v>44711.272365129844</v>
          </cell>
        </row>
        <row r="709">
          <cell r="A709" t="str">
            <v>403OPSG</v>
          </cell>
          <cell r="B709" t="str">
            <v>403OP</v>
          </cell>
          <cell r="D709">
            <v>16990401.312689729</v>
          </cell>
          <cell r="F709" t="str">
            <v>403OPSG</v>
          </cell>
          <cell r="G709" t="str">
            <v>403OP</v>
          </cell>
          <cell r="I709">
            <v>16990401.312689729</v>
          </cell>
        </row>
        <row r="710">
          <cell r="A710" t="str">
            <v>403OPSSGCT</v>
          </cell>
          <cell r="B710" t="str">
            <v>403OP</v>
          </cell>
          <cell r="D710">
            <v>3172695.5972707276</v>
          </cell>
          <cell r="F710" t="str">
            <v>403OPSSGCT</v>
          </cell>
          <cell r="G710" t="str">
            <v>403OP</v>
          </cell>
          <cell r="I710">
            <v>3172695.5972707276</v>
          </cell>
        </row>
        <row r="711">
          <cell r="A711" t="str">
            <v>403SPDGP</v>
          </cell>
          <cell r="B711" t="str">
            <v>403SP</v>
          </cell>
          <cell r="D711">
            <v>38147253.975786805</v>
          </cell>
          <cell r="F711" t="str">
            <v>403SPDGP</v>
          </cell>
          <cell r="G711" t="str">
            <v>403SP</v>
          </cell>
          <cell r="I711">
            <v>38147253.975786805</v>
          </cell>
        </row>
        <row r="712">
          <cell r="A712" t="str">
            <v>403SPDGU</v>
          </cell>
          <cell r="B712" t="str">
            <v>403SP</v>
          </cell>
          <cell r="D712">
            <v>41247688.137818977</v>
          </cell>
          <cell r="F712" t="str">
            <v>403SPDGU</v>
          </cell>
          <cell r="G712" t="str">
            <v>403SP</v>
          </cell>
          <cell r="I712">
            <v>41247688.137818977</v>
          </cell>
        </row>
        <row r="713">
          <cell r="A713" t="str">
            <v>403SPSG</v>
          </cell>
          <cell r="B713" t="str">
            <v>403SP</v>
          </cell>
          <cell r="D713">
            <v>54153467.842561841</v>
          </cell>
          <cell r="F713" t="str">
            <v>403SPSG</v>
          </cell>
          <cell r="G713" t="str">
            <v>403SP</v>
          </cell>
          <cell r="I713">
            <v>54153467.842561841</v>
          </cell>
        </row>
        <row r="714">
          <cell r="A714" t="str">
            <v>403SPSSGCH</v>
          </cell>
          <cell r="B714" t="str">
            <v>403SP</v>
          </cell>
          <cell r="D714">
            <v>8879820.7693159301</v>
          </cell>
          <cell r="F714" t="str">
            <v>403SPSSGCH</v>
          </cell>
          <cell r="G714" t="str">
            <v>403SP</v>
          </cell>
          <cell r="I714">
            <v>8879820.7693159301</v>
          </cell>
        </row>
        <row r="715">
          <cell r="A715" t="str">
            <v>403TPDGP</v>
          </cell>
          <cell r="B715" t="str">
            <v>403TP</v>
          </cell>
          <cell r="D715">
            <v>12411035.114823798</v>
          </cell>
          <cell r="F715" t="str">
            <v>403TPDGP</v>
          </cell>
          <cell r="G715" t="str">
            <v>403TP</v>
          </cell>
          <cell r="I715">
            <v>12411035.114823798</v>
          </cell>
        </row>
        <row r="716">
          <cell r="A716" t="str">
            <v>403TPDGU</v>
          </cell>
          <cell r="B716" t="str">
            <v>403TP</v>
          </cell>
          <cell r="D716">
            <v>13310890.65524108</v>
          </cell>
          <cell r="F716" t="str">
            <v>403TPDGU</v>
          </cell>
          <cell r="G716" t="str">
            <v>403TP</v>
          </cell>
          <cell r="I716">
            <v>13310890.65524108</v>
          </cell>
        </row>
        <row r="717">
          <cell r="A717" t="str">
            <v>403TPSG</v>
          </cell>
          <cell r="B717" t="str">
            <v>403TP</v>
          </cell>
          <cell r="D717">
            <v>29016566.09296399</v>
          </cell>
          <cell r="F717" t="str">
            <v>403TPSG</v>
          </cell>
          <cell r="G717" t="str">
            <v>403TP</v>
          </cell>
          <cell r="I717">
            <v>29016566.09296399</v>
          </cell>
        </row>
        <row r="718">
          <cell r="A718" t="str">
            <v>404GPCA</v>
          </cell>
          <cell r="B718" t="str">
            <v>404GP</v>
          </cell>
          <cell r="D718">
            <v>38216.28</v>
          </cell>
          <cell r="F718" t="str">
            <v>404GPCA</v>
          </cell>
          <cell r="G718" t="str">
            <v>404GP</v>
          </cell>
          <cell r="I718">
            <v>38216.28</v>
          </cell>
        </row>
        <row r="719">
          <cell r="A719" t="str">
            <v>404GPCN</v>
          </cell>
          <cell r="B719" t="str">
            <v>404GP</v>
          </cell>
          <cell r="D719">
            <v>161809.78</v>
          </cell>
          <cell r="F719" t="str">
            <v>404GPCN</v>
          </cell>
          <cell r="G719" t="str">
            <v>404GP</v>
          </cell>
          <cell r="I719">
            <v>161809.78</v>
          </cell>
        </row>
        <row r="720">
          <cell r="A720" t="str">
            <v>404GPOR</v>
          </cell>
          <cell r="B720" t="str">
            <v>404GP</v>
          </cell>
          <cell r="D720">
            <v>470318.19</v>
          </cell>
          <cell r="F720" t="str">
            <v>404GPOR</v>
          </cell>
          <cell r="G720" t="str">
            <v>404GP</v>
          </cell>
          <cell r="I720">
            <v>470318.19</v>
          </cell>
        </row>
        <row r="721">
          <cell r="A721" t="str">
            <v>404GPSO</v>
          </cell>
          <cell r="B721" t="str">
            <v>404GP</v>
          </cell>
          <cell r="D721">
            <v>1123305.23</v>
          </cell>
          <cell r="F721" t="str">
            <v>404GPSO</v>
          </cell>
          <cell r="G721" t="str">
            <v>404GP</v>
          </cell>
          <cell r="I721">
            <v>1123305.23</v>
          </cell>
        </row>
        <row r="722">
          <cell r="A722" t="str">
            <v>404GPUT</v>
          </cell>
          <cell r="B722" t="str">
            <v>404GP</v>
          </cell>
          <cell r="D722">
            <v>15663.38</v>
          </cell>
          <cell r="F722" t="str">
            <v>404GPUT</v>
          </cell>
          <cell r="G722" t="str">
            <v>404GP</v>
          </cell>
          <cell r="I722">
            <v>15663.38</v>
          </cell>
        </row>
        <row r="723">
          <cell r="A723" t="str">
            <v>404GPWA</v>
          </cell>
          <cell r="B723" t="str">
            <v>404GP</v>
          </cell>
          <cell r="D723">
            <v>37424.720000000001</v>
          </cell>
          <cell r="F723" t="str">
            <v>404GPWA</v>
          </cell>
          <cell r="G723" t="str">
            <v>404GP</v>
          </cell>
          <cell r="I723">
            <v>37424.720000000001</v>
          </cell>
        </row>
        <row r="724">
          <cell r="A724" t="str">
            <v>404GPWYP</v>
          </cell>
          <cell r="B724" t="str">
            <v>404GP</v>
          </cell>
          <cell r="D724">
            <v>121470.91</v>
          </cell>
          <cell r="F724" t="str">
            <v>404GPWYP</v>
          </cell>
          <cell r="G724" t="str">
            <v>404GP</v>
          </cell>
          <cell r="I724">
            <v>121470.91</v>
          </cell>
        </row>
        <row r="725">
          <cell r="A725" t="str">
            <v>404GPWYU</v>
          </cell>
          <cell r="B725" t="str">
            <v>404GP</v>
          </cell>
          <cell r="D725">
            <v>1712.54</v>
          </cell>
          <cell r="F725" t="str">
            <v>404GPWYU</v>
          </cell>
          <cell r="G725" t="str">
            <v>404GP</v>
          </cell>
          <cell r="I725">
            <v>1712.54</v>
          </cell>
        </row>
        <row r="726">
          <cell r="A726" t="str">
            <v>404HPSG-U</v>
          </cell>
          <cell r="B726" t="str">
            <v>404HP</v>
          </cell>
          <cell r="D726">
            <v>38449.120000000003</v>
          </cell>
          <cell r="F726" t="str">
            <v>404HPSG-U</v>
          </cell>
          <cell r="G726" t="str">
            <v>404HP</v>
          </cell>
          <cell r="I726">
            <v>38449.120000000003</v>
          </cell>
        </row>
        <row r="727">
          <cell r="A727" t="str">
            <v>404IPCA</v>
          </cell>
          <cell r="B727" t="str">
            <v>404IP</v>
          </cell>
          <cell r="D727">
            <v>60738.054681210429</v>
          </cell>
          <cell r="F727" t="str">
            <v>404IPCA</v>
          </cell>
          <cell r="G727" t="str">
            <v>404IP</v>
          </cell>
          <cell r="I727">
            <v>60738.054681210429</v>
          </cell>
        </row>
        <row r="728">
          <cell r="A728" t="str">
            <v>404IPCN</v>
          </cell>
          <cell r="B728" t="str">
            <v>404IP</v>
          </cell>
          <cell r="D728">
            <v>8719470.5894580316</v>
          </cell>
          <cell r="F728" t="str">
            <v>404IPCN</v>
          </cell>
          <cell r="G728" t="str">
            <v>404IP</v>
          </cell>
          <cell r="I728">
            <v>8719470.5894580316</v>
          </cell>
        </row>
        <row r="729">
          <cell r="A729" t="str">
            <v>404IPDGP</v>
          </cell>
          <cell r="B729" t="str">
            <v>404IP</v>
          </cell>
          <cell r="D729">
            <v>114348.84285358631</v>
          </cell>
          <cell r="F729" t="str">
            <v>404IPDGP</v>
          </cell>
          <cell r="G729" t="str">
            <v>404IP</v>
          </cell>
          <cell r="I729">
            <v>114348.84285358631</v>
          </cell>
        </row>
        <row r="730">
          <cell r="A730" t="str">
            <v>404IPDGU</v>
          </cell>
          <cell r="B730" t="str">
            <v>404IP</v>
          </cell>
          <cell r="D730">
            <v>27315.692515788691</v>
          </cell>
          <cell r="F730" t="str">
            <v>404IPDGU</v>
          </cell>
          <cell r="G730" t="str">
            <v>404IP</v>
          </cell>
          <cell r="I730">
            <v>27315.692515788691</v>
          </cell>
        </row>
        <row r="731">
          <cell r="A731" t="str">
            <v>404IPIDU</v>
          </cell>
          <cell r="B731" t="str">
            <v>404IP</v>
          </cell>
          <cell r="D731">
            <v>259539.57292611705</v>
          </cell>
          <cell r="F731" t="str">
            <v>404IPIDU</v>
          </cell>
          <cell r="G731" t="str">
            <v>404IP</v>
          </cell>
          <cell r="I731">
            <v>259539.57292611705</v>
          </cell>
        </row>
        <row r="732">
          <cell r="A732" t="str">
            <v>404IPOR</v>
          </cell>
          <cell r="B732" t="str">
            <v>404IP</v>
          </cell>
          <cell r="D732">
            <v>30173.957492517948</v>
          </cell>
          <cell r="F732" t="str">
            <v>404IPOR</v>
          </cell>
          <cell r="G732" t="str">
            <v>404IP</v>
          </cell>
          <cell r="I732">
            <v>30173.957492517948</v>
          </cell>
        </row>
        <row r="733">
          <cell r="A733" t="str">
            <v>404IPSE</v>
          </cell>
          <cell r="B733" t="str">
            <v>404IP</v>
          </cell>
          <cell r="D733">
            <v>104410.41681246059</v>
          </cell>
          <cell r="F733" t="str">
            <v>404IPSE</v>
          </cell>
          <cell r="G733" t="str">
            <v>404IP</v>
          </cell>
          <cell r="I733">
            <v>104410.41681246059</v>
          </cell>
        </row>
        <row r="734">
          <cell r="A734" t="str">
            <v>404IPSG</v>
          </cell>
          <cell r="B734" t="str">
            <v>404IP</v>
          </cell>
          <cell r="D734">
            <v>3260869.0122256959</v>
          </cell>
          <cell r="F734" t="str">
            <v>404IPSG</v>
          </cell>
          <cell r="G734" t="str">
            <v>404IP</v>
          </cell>
          <cell r="I734">
            <v>3260869.0122256959</v>
          </cell>
        </row>
        <row r="735">
          <cell r="A735" t="str">
            <v>404IPSG-P</v>
          </cell>
          <cell r="B735" t="str">
            <v>404IP</v>
          </cell>
          <cell r="D735">
            <v>2613600.0011544065</v>
          </cell>
          <cell r="F735" t="str">
            <v>404IPSG-P</v>
          </cell>
          <cell r="G735" t="str">
            <v>404IP</v>
          </cell>
          <cell r="I735">
            <v>2613600.0011544065</v>
          </cell>
        </row>
        <row r="736">
          <cell r="A736" t="str">
            <v>404IPSG-U</v>
          </cell>
          <cell r="B736" t="str">
            <v>404IP</v>
          </cell>
          <cell r="D736">
            <v>390014.25088750263</v>
          </cell>
          <cell r="F736" t="str">
            <v>404IPSG-U</v>
          </cell>
          <cell r="G736" t="str">
            <v>404IP</v>
          </cell>
          <cell r="I736">
            <v>390014.25088750263</v>
          </cell>
        </row>
        <row r="737">
          <cell r="A737" t="str">
            <v>404IPSO</v>
          </cell>
          <cell r="B737" t="str">
            <v>404IP</v>
          </cell>
          <cell r="D737">
            <v>34282415.610163271</v>
          </cell>
          <cell r="F737" t="str">
            <v>404IPSO</v>
          </cell>
          <cell r="G737" t="str">
            <v>404IP</v>
          </cell>
          <cell r="I737">
            <v>34282415.610163271</v>
          </cell>
        </row>
        <row r="738">
          <cell r="A738" t="str">
            <v>404IPSSGCH</v>
          </cell>
          <cell r="B738" t="str">
            <v>404IP</v>
          </cell>
          <cell r="D738">
            <v>2506.6071101248799</v>
          </cell>
          <cell r="F738" t="str">
            <v>404IPSSGCH</v>
          </cell>
          <cell r="G738" t="str">
            <v>404IP</v>
          </cell>
          <cell r="I738">
            <v>2506.6071101248799</v>
          </cell>
        </row>
        <row r="739">
          <cell r="A739" t="str">
            <v>404IPSSGCT</v>
          </cell>
          <cell r="B739" t="str">
            <v>404IP</v>
          </cell>
          <cell r="D739">
            <v>0</v>
          </cell>
          <cell r="F739" t="str">
            <v>404IPSSGCT</v>
          </cell>
          <cell r="G739" t="str">
            <v>404IP</v>
          </cell>
          <cell r="I739">
            <v>0</v>
          </cell>
        </row>
        <row r="740">
          <cell r="A740" t="str">
            <v>404IPUT</v>
          </cell>
          <cell r="B740" t="str">
            <v>404IP</v>
          </cell>
          <cell r="D740">
            <v>873837.14021505637</v>
          </cell>
          <cell r="F740" t="str">
            <v>404IPUT</v>
          </cell>
          <cell r="G740" t="str">
            <v>404IP</v>
          </cell>
          <cell r="I740">
            <v>873837.14021505637</v>
          </cell>
        </row>
        <row r="741">
          <cell r="A741" t="str">
            <v>404IPWA</v>
          </cell>
          <cell r="B741" t="str">
            <v>404IP</v>
          </cell>
          <cell r="D741">
            <v>708.61077389712887</v>
          </cell>
          <cell r="F741" t="str">
            <v>404IPWA</v>
          </cell>
          <cell r="G741" t="str">
            <v>404IP</v>
          </cell>
          <cell r="I741">
            <v>708.61077389712887</v>
          </cell>
        </row>
        <row r="742">
          <cell r="A742" t="str">
            <v>404IPWYP</v>
          </cell>
          <cell r="B742" t="str">
            <v>404IP</v>
          </cell>
          <cell r="D742">
            <v>288378.89656213415</v>
          </cell>
          <cell r="F742" t="str">
            <v>404IPWYP</v>
          </cell>
          <cell r="G742" t="str">
            <v>404IP</v>
          </cell>
          <cell r="I742">
            <v>288378.89656213415</v>
          </cell>
        </row>
        <row r="743">
          <cell r="A743" t="str">
            <v>404IPWYU</v>
          </cell>
          <cell r="B743" t="str">
            <v>404IP</v>
          </cell>
          <cell r="D743">
            <v>115409.01760984941</v>
          </cell>
          <cell r="F743" t="str">
            <v>404IPWYU</v>
          </cell>
          <cell r="G743" t="str">
            <v>404IP</v>
          </cell>
          <cell r="I743">
            <v>115409.01760984941</v>
          </cell>
        </row>
        <row r="744">
          <cell r="A744" t="str">
            <v>406SG</v>
          </cell>
          <cell r="B744" t="str">
            <v>406</v>
          </cell>
          <cell r="D744">
            <v>5479353</v>
          </cell>
          <cell r="F744" t="str">
            <v>406SG</v>
          </cell>
          <cell r="G744" t="str">
            <v>406</v>
          </cell>
          <cell r="I744">
            <v>5479353</v>
          </cell>
        </row>
        <row r="745">
          <cell r="A745" t="str">
            <v>407OR</v>
          </cell>
          <cell r="B745" t="str">
            <v>407</v>
          </cell>
          <cell r="D745">
            <v>0</v>
          </cell>
          <cell r="F745" t="str">
            <v>407OR</v>
          </cell>
          <cell r="G745" t="str">
            <v>407</v>
          </cell>
          <cell r="I745">
            <v>0</v>
          </cell>
        </row>
        <row r="746">
          <cell r="A746" t="str">
            <v>407OTHER</v>
          </cell>
          <cell r="B746" t="str">
            <v>407</v>
          </cell>
          <cell r="D746">
            <v>1196558</v>
          </cell>
          <cell r="F746" t="str">
            <v>407OTHER</v>
          </cell>
          <cell r="G746" t="str">
            <v>407</v>
          </cell>
          <cell r="I746">
            <v>1196558</v>
          </cell>
        </row>
        <row r="747">
          <cell r="A747" t="str">
            <v>407SG</v>
          </cell>
          <cell r="B747" t="str">
            <v>407</v>
          </cell>
          <cell r="D747">
            <v>0</v>
          </cell>
          <cell r="F747" t="str">
            <v>407SG</v>
          </cell>
          <cell r="G747" t="str">
            <v>407</v>
          </cell>
          <cell r="I747">
            <v>0</v>
          </cell>
        </row>
        <row r="748">
          <cell r="A748" t="str">
            <v>407TROJP</v>
          </cell>
          <cell r="B748" t="str">
            <v>407</v>
          </cell>
          <cell r="D748">
            <v>822024</v>
          </cell>
          <cell r="F748" t="str">
            <v>407TROJP</v>
          </cell>
          <cell r="G748" t="str">
            <v>407</v>
          </cell>
          <cell r="I748">
            <v>822024</v>
          </cell>
        </row>
        <row r="749">
          <cell r="A749" t="str">
            <v>407WA</v>
          </cell>
          <cell r="B749" t="str">
            <v>407</v>
          </cell>
          <cell r="D749">
            <v>0</v>
          </cell>
          <cell r="F749" t="str">
            <v>407WA</v>
          </cell>
          <cell r="G749" t="str">
            <v>407</v>
          </cell>
          <cell r="I749">
            <v>0</v>
          </cell>
        </row>
        <row r="750">
          <cell r="A750" t="str">
            <v>408CA</v>
          </cell>
          <cell r="B750" t="str">
            <v>408</v>
          </cell>
          <cell r="D750">
            <v>840000</v>
          </cell>
          <cell r="F750" t="str">
            <v>408CA</v>
          </cell>
          <cell r="G750" t="str">
            <v>408</v>
          </cell>
          <cell r="I750">
            <v>840000</v>
          </cell>
        </row>
        <row r="751">
          <cell r="A751" t="str">
            <v>408GPS</v>
          </cell>
          <cell r="B751" t="str">
            <v>408</v>
          </cell>
          <cell r="D751">
            <v>82620000</v>
          </cell>
          <cell r="F751" t="str">
            <v>408GPS</v>
          </cell>
          <cell r="G751" t="str">
            <v>408</v>
          </cell>
          <cell r="I751">
            <v>82620000</v>
          </cell>
        </row>
        <row r="752">
          <cell r="A752" t="str">
            <v>408OR</v>
          </cell>
          <cell r="B752" t="str">
            <v>408</v>
          </cell>
          <cell r="D752">
            <v>20090000</v>
          </cell>
          <cell r="F752" t="str">
            <v>408OR</v>
          </cell>
          <cell r="G752" t="str">
            <v>408</v>
          </cell>
          <cell r="I752">
            <v>20090000</v>
          </cell>
        </row>
        <row r="753">
          <cell r="A753" t="str">
            <v>408SE</v>
          </cell>
          <cell r="B753" t="str">
            <v>408</v>
          </cell>
          <cell r="D753">
            <v>424000</v>
          </cell>
          <cell r="F753" t="str">
            <v>408SE</v>
          </cell>
          <cell r="G753" t="str">
            <v>408</v>
          </cell>
          <cell r="I753">
            <v>424000</v>
          </cell>
        </row>
        <row r="754">
          <cell r="A754" t="str">
            <v>408SO</v>
          </cell>
          <cell r="B754" t="str">
            <v>408</v>
          </cell>
          <cell r="D754">
            <v>7600000</v>
          </cell>
          <cell r="F754" t="str">
            <v>408SO</v>
          </cell>
          <cell r="G754" t="str">
            <v>408</v>
          </cell>
          <cell r="I754">
            <v>7600000</v>
          </cell>
        </row>
        <row r="755">
          <cell r="A755" t="str">
            <v>408UT</v>
          </cell>
          <cell r="B755" t="str">
            <v>408</v>
          </cell>
          <cell r="D755">
            <v>10000</v>
          </cell>
          <cell r="F755" t="str">
            <v>408UT</v>
          </cell>
          <cell r="G755" t="str">
            <v>408</v>
          </cell>
          <cell r="I755">
            <v>10000</v>
          </cell>
        </row>
        <row r="756">
          <cell r="A756" t="str">
            <v>408WA</v>
          </cell>
          <cell r="B756" t="str">
            <v>408</v>
          </cell>
          <cell r="D756">
            <v>30000</v>
          </cell>
          <cell r="F756" t="str">
            <v>408WA</v>
          </cell>
          <cell r="G756" t="str">
            <v>408</v>
          </cell>
          <cell r="I756">
            <v>30000</v>
          </cell>
        </row>
        <row r="757">
          <cell r="A757" t="str">
            <v>408WYP</v>
          </cell>
          <cell r="B757" t="str">
            <v>408</v>
          </cell>
          <cell r="D757">
            <v>1076600</v>
          </cell>
          <cell r="F757" t="str">
            <v>408WYP</v>
          </cell>
          <cell r="G757" t="str">
            <v>408</v>
          </cell>
          <cell r="I757">
            <v>1076600</v>
          </cell>
        </row>
        <row r="758">
          <cell r="A758" t="str">
            <v>408WYU</v>
          </cell>
          <cell r="B758" t="str">
            <v>408</v>
          </cell>
          <cell r="D758">
            <v>153400</v>
          </cell>
          <cell r="F758" t="str">
            <v>408WYU</v>
          </cell>
          <cell r="G758" t="str">
            <v>408</v>
          </cell>
          <cell r="I758">
            <v>153400</v>
          </cell>
        </row>
        <row r="759">
          <cell r="A759" t="str">
            <v>40910SE</v>
          </cell>
          <cell r="B759" t="str">
            <v>40910</v>
          </cell>
          <cell r="D759">
            <v>-2002546.04</v>
          </cell>
          <cell r="F759" t="str">
            <v>40910SE</v>
          </cell>
          <cell r="G759" t="str">
            <v>40910</v>
          </cell>
          <cell r="I759">
            <v>-2002546.04</v>
          </cell>
        </row>
        <row r="760">
          <cell r="A760" t="str">
            <v>41010BADDEBT</v>
          </cell>
          <cell r="B760" t="str">
            <v>41010</v>
          </cell>
          <cell r="D760">
            <v>0</v>
          </cell>
          <cell r="F760" t="str">
            <v>41010BADDEBT</v>
          </cell>
          <cell r="G760" t="str">
            <v>41010</v>
          </cell>
          <cell r="I760">
            <v>0</v>
          </cell>
        </row>
        <row r="761">
          <cell r="A761" t="str">
            <v>41010CA</v>
          </cell>
          <cell r="B761" t="str">
            <v>41010</v>
          </cell>
          <cell r="D761">
            <v>1057351</v>
          </cell>
          <cell r="F761" t="str">
            <v>41010CA</v>
          </cell>
          <cell r="G761" t="str">
            <v>41010</v>
          </cell>
          <cell r="I761">
            <v>1057351</v>
          </cell>
        </row>
        <row r="762">
          <cell r="A762" t="str">
            <v>41010CN</v>
          </cell>
          <cell r="B762" t="str">
            <v>41010</v>
          </cell>
          <cell r="D762">
            <v>0</v>
          </cell>
          <cell r="F762" t="str">
            <v>41010CN</v>
          </cell>
          <cell r="G762" t="str">
            <v>41010</v>
          </cell>
          <cell r="I762">
            <v>0</v>
          </cell>
        </row>
        <row r="763">
          <cell r="A763" t="str">
            <v>41010DGP</v>
          </cell>
          <cell r="B763" t="str">
            <v>41010</v>
          </cell>
          <cell r="D763">
            <v>2437</v>
          </cell>
          <cell r="F763" t="str">
            <v>41010DGP</v>
          </cell>
          <cell r="G763" t="str">
            <v>41010</v>
          </cell>
          <cell r="I763">
            <v>2437</v>
          </cell>
        </row>
        <row r="764">
          <cell r="A764" t="str">
            <v>41010FERC</v>
          </cell>
          <cell r="B764" t="str">
            <v>41010</v>
          </cell>
          <cell r="D764">
            <v>78199</v>
          </cell>
          <cell r="F764" t="str">
            <v>41010FERC</v>
          </cell>
          <cell r="G764" t="str">
            <v>41010</v>
          </cell>
          <cell r="I764">
            <v>78199</v>
          </cell>
        </row>
        <row r="765">
          <cell r="A765" t="str">
            <v>41010GPS</v>
          </cell>
          <cell r="B765" t="str">
            <v>41010</v>
          </cell>
          <cell r="D765">
            <v>0</v>
          </cell>
          <cell r="F765" t="str">
            <v>41010GPS</v>
          </cell>
          <cell r="G765" t="str">
            <v>41010</v>
          </cell>
          <cell r="I765">
            <v>0</v>
          </cell>
        </row>
        <row r="766">
          <cell r="A766" t="str">
            <v>41010IDU</v>
          </cell>
          <cell r="B766" t="str">
            <v>41010</v>
          </cell>
          <cell r="D766">
            <v>619377</v>
          </cell>
          <cell r="F766" t="str">
            <v>41010IDU</v>
          </cell>
          <cell r="G766" t="str">
            <v>41010</v>
          </cell>
          <cell r="I766">
            <v>619377</v>
          </cell>
        </row>
        <row r="767">
          <cell r="A767" t="str">
            <v>41010NUTIL</v>
          </cell>
          <cell r="B767" t="str">
            <v>41010</v>
          </cell>
          <cell r="D767">
            <v>0</v>
          </cell>
          <cell r="F767" t="str">
            <v>41010NUTIL</v>
          </cell>
          <cell r="G767" t="str">
            <v>41010</v>
          </cell>
          <cell r="I767">
            <v>0</v>
          </cell>
        </row>
        <row r="768">
          <cell r="A768" t="str">
            <v>41010OR</v>
          </cell>
          <cell r="B768" t="str">
            <v>41010</v>
          </cell>
          <cell r="D768">
            <v>15160340</v>
          </cell>
          <cell r="F768" t="str">
            <v>41010OR</v>
          </cell>
          <cell r="G768" t="str">
            <v>41010</v>
          </cell>
          <cell r="I768">
            <v>15160340</v>
          </cell>
        </row>
        <row r="769">
          <cell r="A769" t="str">
            <v>41010OTHER</v>
          </cell>
          <cell r="B769" t="str">
            <v>41010</v>
          </cell>
          <cell r="D769">
            <v>629900</v>
          </cell>
          <cell r="F769" t="str">
            <v>41010OTHER</v>
          </cell>
          <cell r="G769" t="str">
            <v>41010</v>
          </cell>
          <cell r="I769">
            <v>629900</v>
          </cell>
        </row>
        <row r="770">
          <cell r="A770" t="str">
            <v>41010SE</v>
          </cell>
          <cell r="B770" t="str">
            <v>41010</v>
          </cell>
          <cell r="D770">
            <v>2683697.512240001</v>
          </cell>
          <cell r="F770" t="str">
            <v>41010SE</v>
          </cell>
          <cell r="G770" t="str">
            <v>41010</v>
          </cell>
          <cell r="I770">
            <v>2683697.512240001</v>
          </cell>
        </row>
        <row r="771">
          <cell r="A771" t="str">
            <v>41010SG</v>
          </cell>
          <cell r="B771" t="str">
            <v>41010</v>
          </cell>
          <cell r="D771">
            <v>1610826</v>
          </cell>
          <cell r="F771" t="str">
            <v>41010SG</v>
          </cell>
          <cell r="G771" t="str">
            <v>41010</v>
          </cell>
          <cell r="I771">
            <v>1610826</v>
          </cell>
        </row>
        <row r="772">
          <cell r="A772" t="str">
            <v>41010SGCT</v>
          </cell>
          <cell r="B772" t="str">
            <v>41010</v>
          </cell>
          <cell r="D772">
            <v>0</v>
          </cell>
          <cell r="F772" t="str">
            <v>41010SGCT</v>
          </cell>
          <cell r="G772" t="str">
            <v>41010</v>
          </cell>
          <cell r="I772">
            <v>0</v>
          </cell>
        </row>
        <row r="773">
          <cell r="A773" t="str">
            <v>41010SNP</v>
          </cell>
          <cell r="B773" t="str">
            <v>41010</v>
          </cell>
          <cell r="D773">
            <v>32363</v>
          </cell>
          <cell r="F773" t="str">
            <v>41010SNP</v>
          </cell>
          <cell r="G773" t="str">
            <v>41010</v>
          </cell>
          <cell r="I773">
            <v>32363</v>
          </cell>
        </row>
        <row r="774">
          <cell r="A774" t="str">
            <v>41010SNPD</v>
          </cell>
          <cell r="B774" t="str">
            <v>41010</v>
          </cell>
          <cell r="D774">
            <v>0</v>
          </cell>
          <cell r="F774" t="str">
            <v>41010SNPD</v>
          </cell>
          <cell r="G774" t="str">
            <v>41010</v>
          </cell>
          <cell r="I774">
            <v>0</v>
          </cell>
        </row>
        <row r="775">
          <cell r="A775" t="str">
            <v>41010SO</v>
          </cell>
          <cell r="B775" t="str">
            <v>41010</v>
          </cell>
          <cell r="D775">
            <v>31371190</v>
          </cell>
          <cell r="F775" t="str">
            <v>41010SO</v>
          </cell>
          <cell r="G775" t="str">
            <v>41010</v>
          </cell>
          <cell r="I775">
            <v>31371190</v>
          </cell>
        </row>
        <row r="776">
          <cell r="A776" t="str">
            <v>41010TROJD</v>
          </cell>
          <cell r="B776" t="str">
            <v>41010</v>
          </cell>
          <cell r="D776">
            <v>14659</v>
          </cell>
          <cell r="F776" t="str">
            <v>41010TROJD</v>
          </cell>
          <cell r="G776" t="str">
            <v>41010</v>
          </cell>
          <cell r="I776">
            <v>14659</v>
          </cell>
        </row>
        <row r="777">
          <cell r="A777" t="str">
            <v>41010UT</v>
          </cell>
          <cell r="B777" t="str">
            <v>41010</v>
          </cell>
          <cell r="D777">
            <v>6812449</v>
          </cell>
          <cell r="F777" t="str">
            <v>41010UT</v>
          </cell>
          <cell r="G777" t="str">
            <v>41010</v>
          </cell>
          <cell r="I777">
            <v>6812449</v>
          </cell>
        </row>
        <row r="778">
          <cell r="A778" t="str">
            <v>41010WA</v>
          </cell>
          <cell r="B778" t="str">
            <v>41010</v>
          </cell>
          <cell r="D778">
            <v>3106395</v>
          </cell>
          <cell r="F778" t="str">
            <v>41010WA</v>
          </cell>
          <cell r="G778" t="str">
            <v>41010</v>
          </cell>
          <cell r="I778">
            <v>3106395</v>
          </cell>
        </row>
        <row r="779">
          <cell r="A779" t="str">
            <v>41010WYP</v>
          </cell>
          <cell r="B779" t="str">
            <v>41010</v>
          </cell>
          <cell r="D779">
            <v>5522357</v>
          </cell>
          <cell r="F779" t="str">
            <v>41010WYP</v>
          </cell>
          <cell r="G779" t="str">
            <v>41010</v>
          </cell>
          <cell r="I779">
            <v>5522357</v>
          </cell>
        </row>
        <row r="780">
          <cell r="A780" t="str">
            <v>41010WYU</v>
          </cell>
          <cell r="B780" t="str">
            <v>41010</v>
          </cell>
          <cell r="D780">
            <v>120646</v>
          </cell>
          <cell r="F780" t="str">
            <v>41010WYU</v>
          </cell>
          <cell r="G780" t="str">
            <v>41010</v>
          </cell>
          <cell r="I780">
            <v>120646</v>
          </cell>
        </row>
        <row r="781">
          <cell r="A781" t="str">
            <v>41110BADDEBT</v>
          </cell>
          <cell r="B781" t="str">
            <v>41110</v>
          </cell>
          <cell r="D781">
            <v>-1975555</v>
          </cell>
          <cell r="F781" t="str">
            <v>41110BADDEBT</v>
          </cell>
          <cell r="G781" t="str">
            <v>41110</v>
          </cell>
          <cell r="I781">
            <v>-1975555</v>
          </cell>
        </row>
        <row r="782">
          <cell r="A782" t="str">
            <v>41110CA</v>
          </cell>
          <cell r="B782" t="str">
            <v>41110</v>
          </cell>
          <cell r="D782">
            <v>-126417</v>
          </cell>
          <cell r="F782" t="str">
            <v>41110CA</v>
          </cell>
          <cell r="G782" t="str">
            <v>41110</v>
          </cell>
          <cell r="I782">
            <v>-126417</v>
          </cell>
        </row>
        <row r="783">
          <cell r="A783" t="str">
            <v>41110CN</v>
          </cell>
          <cell r="B783" t="str">
            <v>41110</v>
          </cell>
          <cell r="D783">
            <v>0</v>
          </cell>
          <cell r="F783" t="str">
            <v>41110CN</v>
          </cell>
          <cell r="G783" t="str">
            <v>41110</v>
          </cell>
          <cell r="I783">
            <v>0</v>
          </cell>
        </row>
        <row r="784">
          <cell r="A784" t="str">
            <v>41110DGP</v>
          </cell>
          <cell r="B784" t="str">
            <v>41110</v>
          </cell>
          <cell r="D784">
            <v>-334292</v>
          </cell>
          <cell r="F784" t="str">
            <v>41110DGP</v>
          </cell>
          <cell r="G784" t="str">
            <v>41110</v>
          </cell>
          <cell r="I784">
            <v>-334292</v>
          </cell>
        </row>
        <row r="785">
          <cell r="A785" t="str">
            <v>41110FERC</v>
          </cell>
          <cell r="B785" t="str">
            <v>41110</v>
          </cell>
          <cell r="D785">
            <v>-23521</v>
          </cell>
          <cell r="F785" t="str">
            <v>41110FERC</v>
          </cell>
          <cell r="G785" t="str">
            <v>41110</v>
          </cell>
          <cell r="I785">
            <v>-23521</v>
          </cell>
        </row>
        <row r="786">
          <cell r="A786" t="str">
            <v>41110GPS</v>
          </cell>
          <cell r="B786" t="str">
            <v>41110</v>
          </cell>
          <cell r="D786">
            <v>-289462</v>
          </cell>
          <cell r="F786" t="str">
            <v>41110GPS</v>
          </cell>
          <cell r="G786" t="str">
            <v>41110</v>
          </cell>
          <cell r="I786">
            <v>-289462</v>
          </cell>
        </row>
        <row r="787">
          <cell r="A787" t="str">
            <v>41110IDU</v>
          </cell>
          <cell r="B787" t="str">
            <v>41110</v>
          </cell>
          <cell r="D787">
            <v>0</v>
          </cell>
          <cell r="F787" t="str">
            <v>41110IDU</v>
          </cell>
          <cell r="G787" t="str">
            <v>41110</v>
          </cell>
          <cell r="I787">
            <v>0</v>
          </cell>
        </row>
        <row r="788">
          <cell r="A788" t="str">
            <v>41110NUTIL</v>
          </cell>
          <cell r="B788" t="str">
            <v>41110</v>
          </cell>
          <cell r="D788">
            <v>0</v>
          </cell>
          <cell r="F788" t="str">
            <v>41110NUTIL</v>
          </cell>
          <cell r="G788" t="str">
            <v>41110</v>
          </cell>
          <cell r="I788">
            <v>0</v>
          </cell>
        </row>
        <row r="789">
          <cell r="A789" t="str">
            <v>41110OR</v>
          </cell>
          <cell r="B789" t="str">
            <v>41110</v>
          </cell>
          <cell r="D789">
            <v>-130944</v>
          </cell>
          <cell r="F789" t="str">
            <v>41110OR</v>
          </cell>
          <cell r="G789" t="str">
            <v>41110</v>
          </cell>
          <cell r="I789">
            <v>-130944</v>
          </cell>
        </row>
        <row r="790">
          <cell r="A790" t="str">
            <v>41110OTHER</v>
          </cell>
          <cell r="B790" t="str">
            <v>41110</v>
          </cell>
          <cell r="D790">
            <v>-629900</v>
          </cell>
          <cell r="F790" t="str">
            <v>41110OTHER</v>
          </cell>
          <cell r="G790" t="str">
            <v>41110</v>
          </cell>
          <cell r="I790">
            <v>-629900</v>
          </cell>
        </row>
        <row r="791">
          <cell r="A791" t="str">
            <v>41110SE</v>
          </cell>
          <cell r="B791" t="str">
            <v>41110</v>
          </cell>
          <cell r="D791">
            <v>-3110689</v>
          </cell>
          <cell r="F791" t="str">
            <v>41110SE</v>
          </cell>
          <cell r="G791" t="str">
            <v>41110</v>
          </cell>
          <cell r="I791">
            <v>-3110689</v>
          </cell>
        </row>
        <row r="792">
          <cell r="A792" t="str">
            <v>41110SG</v>
          </cell>
          <cell r="B792" t="str">
            <v>41110</v>
          </cell>
          <cell r="D792">
            <v>-4567857</v>
          </cell>
          <cell r="F792" t="str">
            <v>41110SG</v>
          </cell>
          <cell r="G792" t="str">
            <v>41110</v>
          </cell>
          <cell r="I792">
            <v>-4567857</v>
          </cell>
        </row>
        <row r="793">
          <cell r="A793" t="str">
            <v>41110SGCT</v>
          </cell>
          <cell r="B793" t="str">
            <v>41110</v>
          </cell>
          <cell r="D793">
            <v>-356221</v>
          </cell>
          <cell r="F793" t="str">
            <v>41110SGCT</v>
          </cell>
          <cell r="G793" t="str">
            <v>41110</v>
          </cell>
          <cell r="I793">
            <v>-356221</v>
          </cell>
        </row>
        <row r="794">
          <cell r="A794" t="str">
            <v>41110SNP</v>
          </cell>
          <cell r="B794" t="str">
            <v>41110</v>
          </cell>
          <cell r="D794">
            <v>-2220117</v>
          </cell>
          <cell r="F794" t="str">
            <v>41110SNP</v>
          </cell>
          <cell r="G794" t="str">
            <v>41110</v>
          </cell>
          <cell r="I794">
            <v>-2220117</v>
          </cell>
        </row>
        <row r="795">
          <cell r="A795" t="str">
            <v>41110SNPD</v>
          </cell>
          <cell r="B795" t="str">
            <v>41110</v>
          </cell>
          <cell r="D795">
            <v>0</v>
          </cell>
          <cell r="F795" t="str">
            <v>41110SNPD</v>
          </cell>
          <cell r="G795" t="str">
            <v>41110</v>
          </cell>
          <cell r="I795">
            <v>0</v>
          </cell>
        </row>
        <row r="796">
          <cell r="A796" t="str">
            <v>41110SO</v>
          </cell>
          <cell r="B796" t="str">
            <v>41110</v>
          </cell>
          <cell r="D796">
            <v>-46612129</v>
          </cell>
          <cell r="F796" t="str">
            <v>41110SO</v>
          </cell>
          <cell r="G796" t="str">
            <v>41110</v>
          </cell>
          <cell r="I796">
            <v>-46612129</v>
          </cell>
        </row>
        <row r="797">
          <cell r="A797" t="str">
            <v>41110TROJD</v>
          </cell>
          <cell r="B797" t="str">
            <v>41110</v>
          </cell>
          <cell r="D797">
            <v>-609301</v>
          </cell>
          <cell r="F797" t="str">
            <v>41110TROJD</v>
          </cell>
          <cell r="G797" t="str">
            <v>41110</v>
          </cell>
          <cell r="I797">
            <v>-609301</v>
          </cell>
        </row>
        <row r="798">
          <cell r="A798" t="str">
            <v>41110UT</v>
          </cell>
          <cell r="B798" t="str">
            <v>41110</v>
          </cell>
          <cell r="D798">
            <v>0</v>
          </cell>
          <cell r="F798" t="str">
            <v>41110UT</v>
          </cell>
          <cell r="G798" t="str">
            <v>41110</v>
          </cell>
          <cell r="I798">
            <v>0</v>
          </cell>
        </row>
        <row r="799">
          <cell r="A799" t="str">
            <v>41110WA</v>
          </cell>
          <cell r="B799" t="str">
            <v>41110</v>
          </cell>
          <cell r="D799">
            <v>-19806</v>
          </cell>
          <cell r="F799" t="str">
            <v>41110WA</v>
          </cell>
          <cell r="G799" t="str">
            <v>41110</v>
          </cell>
          <cell r="I799">
            <v>-19806</v>
          </cell>
        </row>
        <row r="800">
          <cell r="A800" t="str">
            <v>41110WYP</v>
          </cell>
          <cell r="B800" t="str">
            <v>41110</v>
          </cell>
          <cell r="D800">
            <v>0</v>
          </cell>
          <cell r="F800" t="str">
            <v>41110WYP</v>
          </cell>
          <cell r="G800" t="str">
            <v>41110</v>
          </cell>
          <cell r="I800">
            <v>0</v>
          </cell>
        </row>
        <row r="801">
          <cell r="A801" t="str">
            <v>41110WYU</v>
          </cell>
          <cell r="B801" t="str">
            <v>41110</v>
          </cell>
          <cell r="D801">
            <v>0</v>
          </cell>
          <cell r="F801" t="str">
            <v>41110WYU</v>
          </cell>
          <cell r="G801" t="str">
            <v>41110</v>
          </cell>
          <cell r="I801">
            <v>0</v>
          </cell>
        </row>
        <row r="802">
          <cell r="A802" t="str">
            <v>41140DGU</v>
          </cell>
          <cell r="B802" t="str">
            <v>41140</v>
          </cell>
          <cell r="D802">
            <v>-5854860</v>
          </cell>
          <cell r="F802" t="str">
            <v>41140DGU</v>
          </cell>
          <cell r="G802" t="str">
            <v>41140</v>
          </cell>
          <cell r="I802">
            <v>-5854860</v>
          </cell>
        </row>
        <row r="803">
          <cell r="A803" t="str">
            <v>440CA</v>
          </cell>
          <cell r="B803" t="str">
            <v>440</v>
          </cell>
          <cell r="D803">
            <v>32995898</v>
          </cell>
          <cell r="F803" t="str">
            <v>440CA</v>
          </cell>
          <cell r="G803" t="str">
            <v>440</v>
          </cell>
          <cell r="I803">
            <v>32995898</v>
          </cell>
        </row>
        <row r="804">
          <cell r="A804" t="str">
            <v>440IDU</v>
          </cell>
          <cell r="B804" t="str">
            <v>440</v>
          </cell>
          <cell r="D804">
            <v>48901898</v>
          </cell>
          <cell r="F804" t="str">
            <v>440IDU</v>
          </cell>
          <cell r="G804" t="str">
            <v>440</v>
          </cell>
          <cell r="I804">
            <v>48901898</v>
          </cell>
        </row>
        <row r="805">
          <cell r="A805" t="str">
            <v>440OR</v>
          </cell>
          <cell r="B805" t="str">
            <v>440</v>
          </cell>
          <cell r="D805">
            <v>412030608</v>
          </cell>
          <cell r="F805" t="str">
            <v>440OR</v>
          </cell>
          <cell r="G805" t="str">
            <v>440</v>
          </cell>
          <cell r="I805">
            <v>412030608</v>
          </cell>
        </row>
        <row r="806">
          <cell r="A806" t="str">
            <v>440UT</v>
          </cell>
          <cell r="B806" t="str">
            <v>440</v>
          </cell>
          <cell r="D806">
            <v>432802147</v>
          </cell>
          <cell r="F806" t="str">
            <v>440UT</v>
          </cell>
          <cell r="G806" t="str">
            <v>440</v>
          </cell>
          <cell r="I806">
            <v>432802147</v>
          </cell>
        </row>
        <row r="807">
          <cell r="A807" t="str">
            <v>440WA</v>
          </cell>
          <cell r="B807" t="str">
            <v>440</v>
          </cell>
          <cell r="D807">
            <v>90097570</v>
          </cell>
          <cell r="F807" t="str">
            <v>440WA</v>
          </cell>
          <cell r="G807" t="str">
            <v>440</v>
          </cell>
          <cell r="I807">
            <v>90097570</v>
          </cell>
        </row>
        <row r="808">
          <cell r="A808" t="str">
            <v>440WYP</v>
          </cell>
          <cell r="B808" t="str">
            <v>440</v>
          </cell>
          <cell r="D808">
            <v>57352545.933304511</v>
          </cell>
          <cell r="F808" t="str">
            <v>440WYP</v>
          </cell>
          <cell r="G808" t="str">
            <v>440</v>
          </cell>
          <cell r="I808">
            <v>57352545.933304511</v>
          </cell>
        </row>
        <row r="809">
          <cell r="A809" t="str">
            <v>440WYU</v>
          </cell>
          <cell r="B809" t="str">
            <v>440</v>
          </cell>
          <cell r="D809">
            <v>8212968.434927959</v>
          </cell>
          <cell r="F809" t="str">
            <v>440WYU</v>
          </cell>
          <cell r="G809" t="str">
            <v>440</v>
          </cell>
          <cell r="I809">
            <v>8212968.434927959</v>
          </cell>
        </row>
        <row r="810">
          <cell r="A810" t="str">
            <v>442CA</v>
          </cell>
          <cell r="B810" t="str">
            <v>442</v>
          </cell>
          <cell r="D810">
            <v>32402515</v>
          </cell>
          <cell r="F810" t="str">
            <v>442CA</v>
          </cell>
          <cell r="G810" t="str">
            <v>442</v>
          </cell>
          <cell r="I810">
            <v>32402515</v>
          </cell>
        </row>
        <row r="811">
          <cell r="A811" t="str">
            <v>442IDU</v>
          </cell>
          <cell r="B811" t="str">
            <v>442</v>
          </cell>
          <cell r="D811">
            <v>119372349</v>
          </cell>
          <cell r="F811" t="str">
            <v>442IDU</v>
          </cell>
          <cell r="G811" t="str">
            <v>442</v>
          </cell>
          <cell r="I811">
            <v>119372349</v>
          </cell>
        </row>
        <row r="812">
          <cell r="A812" t="str">
            <v>442OR</v>
          </cell>
          <cell r="B812" t="str">
            <v>442</v>
          </cell>
          <cell r="D812">
            <v>426260941</v>
          </cell>
          <cell r="F812" t="str">
            <v>442OR</v>
          </cell>
          <cell r="G812" t="str">
            <v>442</v>
          </cell>
          <cell r="I812">
            <v>426260941</v>
          </cell>
        </row>
        <row r="813">
          <cell r="A813" t="str">
            <v>442SE</v>
          </cell>
          <cell r="B813" t="str">
            <v>442</v>
          </cell>
          <cell r="D813">
            <v>0</v>
          </cell>
          <cell r="F813" t="str">
            <v>442SE</v>
          </cell>
          <cell r="G813" t="str">
            <v>442</v>
          </cell>
          <cell r="I813">
            <v>0</v>
          </cell>
        </row>
        <row r="814">
          <cell r="A814" t="str">
            <v>442UT</v>
          </cell>
          <cell r="B814" t="str">
            <v>442</v>
          </cell>
          <cell r="D814">
            <v>768000414</v>
          </cell>
          <cell r="F814" t="str">
            <v>442UT</v>
          </cell>
          <cell r="G814" t="str">
            <v>442</v>
          </cell>
          <cell r="I814">
            <v>768000414</v>
          </cell>
        </row>
        <row r="815">
          <cell r="A815" t="str">
            <v>442WA</v>
          </cell>
          <cell r="B815" t="str">
            <v>442</v>
          </cell>
          <cell r="D815">
            <v>130413779</v>
          </cell>
          <cell r="F815" t="str">
            <v>442WA</v>
          </cell>
          <cell r="G815" t="str">
            <v>442</v>
          </cell>
          <cell r="I815">
            <v>130413779</v>
          </cell>
        </row>
        <row r="816">
          <cell r="A816" t="str">
            <v>442WYP</v>
          </cell>
          <cell r="B816" t="str">
            <v>442</v>
          </cell>
          <cell r="D816">
            <v>258723587.41594887</v>
          </cell>
          <cell r="F816" t="str">
            <v>442WYP</v>
          </cell>
          <cell r="G816" t="str">
            <v>442</v>
          </cell>
          <cell r="I816">
            <v>258723587.41594887</v>
          </cell>
        </row>
        <row r="817">
          <cell r="A817" t="str">
            <v>442WYU</v>
          </cell>
          <cell r="B817" t="str">
            <v>442</v>
          </cell>
          <cell r="D817">
            <v>39200108.785296112</v>
          </cell>
          <cell r="F817" t="str">
            <v>442WYU</v>
          </cell>
          <cell r="G817" t="str">
            <v>442</v>
          </cell>
          <cell r="I817">
            <v>39200108.785296112</v>
          </cell>
        </row>
        <row r="818">
          <cell r="A818" t="str">
            <v>444CA</v>
          </cell>
          <cell r="B818" t="str">
            <v>444</v>
          </cell>
          <cell r="D818">
            <v>318864</v>
          </cell>
          <cell r="F818" t="str">
            <v>444CA</v>
          </cell>
          <cell r="G818" t="str">
            <v>444</v>
          </cell>
          <cell r="I818">
            <v>318864</v>
          </cell>
        </row>
        <row r="819">
          <cell r="A819" t="str">
            <v>444IDU</v>
          </cell>
          <cell r="B819" t="str">
            <v>444</v>
          </cell>
          <cell r="D819">
            <v>202945</v>
          </cell>
          <cell r="F819" t="str">
            <v>444IDU</v>
          </cell>
          <cell r="G819" t="str">
            <v>444</v>
          </cell>
          <cell r="I819">
            <v>202945</v>
          </cell>
        </row>
        <row r="820">
          <cell r="A820" t="str">
            <v>444OR</v>
          </cell>
          <cell r="B820" t="str">
            <v>444</v>
          </cell>
          <cell r="D820">
            <v>5513353</v>
          </cell>
          <cell r="F820" t="str">
            <v>444OR</v>
          </cell>
          <cell r="G820" t="str">
            <v>444</v>
          </cell>
          <cell r="I820">
            <v>5513353</v>
          </cell>
        </row>
        <row r="821">
          <cell r="A821" t="str">
            <v>444UT</v>
          </cell>
          <cell r="B821" t="str">
            <v>444</v>
          </cell>
          <cell r="D821">
            <v>9553510</v>
          </cell>
          <cell r="F821" t="str">
            <v>444UT</v>
          </cell>
          <cell r="G821" t="str">
            <v>444</v>
          </cell>
          <cell r="I821">
            <v>9553510</v>
          </cell>
        </row>
        <row r="822">
          <cell r="A822" t="str">
            <v>444WA</v>
          </cell>
          <cell r="B822" t="str">
            <v>444</v>
          </cell>
          <cell r="D822">
            <v>890792</v>
          </cell>
          <cell r="F822" t="str">
            <v>444WA</v>
          </cell>
          <cell r="G822" t="str">
            <v>444</v>
          </cell>
          <cell r="I822">
            <v>890792</v>
          </cell>
        </row>
        <row r="823">
          <cell r="A823" t="str">
            <v>444WYP</v>
          </cell>
          <cell r="B823" t="str">
            <v>444</v>
          </cell>
          <cell r="D823">
            <v>1429667.1060521519</v>
          </cell>
          <cell r="F823" t="str">
            <v>444WYP</v>
          </cell>
          <cell r="G823" t="str">
            <v>444</v>
          </cell>
          <cell r="I823">
            <v>1429667.1060521519</v>
          </cell>
        </row>
        <row r="824">
          <cell r="A824" t="str">
            <v>444WYU</v>
          </cell>
          <cell r="B824" t="str">
            <v>444</v>
          </cell>
          <cell r="D824">
            <v>459052.83148143528</v>
          </cell>
          <cell r="F824" t="str">
            <v>444WYU</v>
          </cell>
          <cell r="G824" t="str">
            <v>444</v>
          </cell>
          <cell r="I824">
            <v>459052.83148143528</v>
          </cell>
        </row>
        <row r="825">
          <cell r="A825" t="str">
            <v>445UT</v>
          </cell>
          <cell r="B825" t="str">
            <v>445</v>
          </cell>
          <cell r="D825">
            <v>19884169</v>
          </cell>
          <cell r="F825" t="str">
            <v>445UT</v>
          </cell>
          <cell r="G825" t="str">
            <v>445</v>
          </cell>
          <cell r="I825">
            <v>19884169</v>
          </cell>
        </row>
        <row r="826">
          <cell r="A826" t="str">
            <v>448OR</v>
          </cell>
          <cell r="B826" t="str">
            <v>448</v>
          </cell>
          <cell r="D826">
            <v>0</v>
          </cell>
          <cell r="F826" t="str">
            <v>448OR</v>
          </cell>
          <cell r="G826" t="str">
            <v>448</v>
          </cell>
          <cell r="I826">
            <v>0</v>
          </cell>
        </row>
        <row r="827">
          <cell r="A827" t="str">
            <v>447FERC</v>
          </cell>
          <cell r="B827" t="str">
            <v>447</v>
          </cell>
          <cell r="D827">
            <v>6200457.6299999999</v>
          </cell>
          <cell r="F827" t="str">
            <v>447FERC</v>
          </cell>
          <cell r="G827" t="str">
            <v>447</v>
          </cell>
          <cell r="I827">
            <v>6200457.6299999999</v>
          </cell>
        </row>
        <row r="828">
          <cell r="A828" t="str">
            <v>447OR</v>
          </cell>
          <cell r="B828" t="str">
            <v>447</v>
          </cell>
          <cell r="D828">
            <v>883757.36</v>
          </cell>
          <cell r="F828" t="str">
            <v>447OR</v>
          </cell>
          <cell r="G828" t="str">
            <v>447</v>
          </cell>
          <cell r="I828">
            <v>883757.36</v>
          </cell>
        </row>
        <row r="829">
          <cell r="A829" t="str">
            <v>447OTHER</v>
          </cell>
          <cell r="B829" t="str">
            <v>447</v>
          </cell>
          <cell r="D829">
            <v>0</v>
          </cell>
          <cell r="F829" t="str">
            <v>447OTHER</v>
          </cell>
          <cell r="G829" t="str">
            <v>447</v>
          </cell>
          <cell r="I829">
            <v>0</v>
          </cell>
        </row>
        <row r="830">
          <cell r="A830" t="str">
            <v>447SE</v>
          </cell>
          <cell r="B830" t="str">
            <v>447</v>
          </cell>
          <cell r="D830">
            <v>0</v>
          </cell>
          <cell r="F830" t="str">
            <v>447SE</v>
          </cell>
          <cell r="G830" t="str">
            <v>447</v>
          </cell>
          <cell r="I830">
            <v>0</v>
          </cell>
        </row>
        <row r="831">
          <cell r="A831" t="str">
            <v>447SG</v>
          </cell>
          <cell r="B831" t="str">
            <v>447</v>
          </cell>
          <cell r="D831">
            <v>1138704899.3099999</v>
          </cell>
          <cell r="F831" t="str">
            <v>447SG</v>
          </cell>
          <cell r="G831" t="str">
            <v>447</v>
          </cell>
          <cell r="I831">
            <v>1138704899.3099999</v>
          </cell>
        </row>
        <row r="832">
          <cell r="A832" t="str">
            <v>447WYP</v>
          </cell>
          <cell r="B832" t="str">
            <v>447</v>
          </cell>
          <cell r="D832">
            <v>30892.27</v>
          </cell>
          <cell r="F832" t="str">
            <v>447WYP</v>
          </cell>
          <cell r="G832" t="str">
            <v>447</v>
          </cell>
          <cell r="I832">
            <v>30892.27</v>
          </cell>
        </row>
        <row r="833">
          <cell r="A833" t="str">
            <v>450CA</v>
          </cell>
          <cell r="B833" t="str">
            <v>450</v>
          </cell>
          <cell r="D833">
            <v>203478.89</v>
          </cell>
          <cell r="F833" t="str">
            <v>450CA</v>
          </cell>
          <cell r="G833" t="str">
            <v>450</v>
          </cell>
          <cell r="I833">
            <v>203478.89</v>
          </cell>
        </row>
        <row r="834">
          <cell r="A834" t="str">
            <v>450IDU</v>
          </cell>
          <cell r="B834" t="str">
            <v>450</v>
          </cell>
          <cell r="D834">
            <v>220101.97</v>
          </cell>
          <cell r="F834" t="str">
            <v>450IDU</v>
          </cell>
          <cell r="G834" t="str">
            <v>450</v>
          </cell>
          <cell r="I834">
            <v>220101.97</v>
          </cell>
        </row>
        <row r="835">
          <cell r="A835" t="str">
            <v>450OR</v>
          </cell>
          <cell r="B835" t="str">
            <v>450</v>
          </cell>
          <cell r="D835">
            <v>1984496.3</v>
          </cell>
          <cell r="F835" t="str">
            <v>450OR</v>
          </cell>
          <cell r="G835" t="str">
            <v>450</v>
          </cell>
          <cell r="I835">
            <v>1984496.3</v>
          </cell>
        </row>
        <row r="836">
          <cell r="A836" t="str">
            <v>450UT</v>
          </cell>
          <cell r="B836" t="str">
            <v>450</v>
          </cell>
          <cell r="D836">
            <v>2107732.4500000002</v>
          </cell>
          <cell r="F836" t="str">
            <v>450UT</v>
          </cell>
          <cell r="G836" t="str">
            <v>450</v>
          </cell>
          <cell r="I836">
            <v>2107732.4500000002</v>
          </cell>
        </row>
        <row r="837">
          <cell r="A837" t="str">
            <v>450WA</v>
          </cell>
          <cell r="B837" t="str">
            <v>450</v>
          </cell>
          <cell r="D837">
            <v>354599.1</v>
          </cell>
          <cell r="F837" t="str">
            <v>450WA</v>
          </cell>
          <cell r="G837" t="str">
            <v>450</v>
          </cell>
          <cell r="I837">
            <v>354599.1</v>
          </cell>
        </row>
        <row r="838">
          <cell r="A838" t="str">
            <v>450WYP</v>
          </cell>
          <cell r="B838" t="str">
            <v>450</v>
          </cell>
          <cell r="D838">
            <v>330622.67</v>
          </cell>
          <cell r="F838" t="str">
            <v>450WYP</v>
          </cell>
          <cell r="G838" t="str">
            <v>450</v>
          </cell>
          <cell r="I838">
            <v>330622.67</v>
          </cell>
        </row>
        <row r="839">
          <cell r="A839" t="str">
            <v>450WYU</v>
          </cell>
          <cell r="B839" t="str">
            <v>450</v>
          </cell>
          <cell r="D839">
            <v>67346.080000000002</v>
          </cell>
          <cell r="F839" t="str">
            <v>450WYU</v>
          </cell>
          <cell r="G839" t="str">
            <v>450</v>
          </cell>
          <cell r="I839">
            <v>67346.080000000002</v>
          </cell>
        </row>
        <row r="840">
          <cell r="A840" t="str">
            <v>451CA</v>
          </cell>
          <cell r="B840" t="str">
            <v>451</v>
          </cell>
          <cell r="D840">
            <v>62067.82</v>
          </cell>
          <cell r="F840" t="str">
            <v>451CA</v>
          </cell>
          <cell r="G840" t="str">
            <v>451</v>
          </cell>
          <cell r="I840">
            <v>62067.82</v>
          </cell>
        </row>
        <row r="841">
          <cell r="A841" t="str">
            <v>451IDU</v>
          </cell>
          <cell r="B841" t="str">
            <v>451</v>
          </cell>
          <cell r="D841">
            <v>134484.53</v>
          </cell>
          <cell r="F841" t="str">
            <v>451IDU</v>
          </cell>
          <cell r="G841" t="str">
            <v>451</v>
          </cell>
          <cell r="I841">
            <v>134484.53</v>
          </cell>
        </row>
        <row r="842">
          <cell r="A842" t="str">
            <v>451OR</v>
          </cell>
          <cell r="B842" t="str">
            <v>451</v>
          </cell>
          <cell r="D842">
            <v>1548968.56</v>
          </cell>
          <cell r="F842" t="str">
            <v>451OR</v>
          </cell>
          <cell r="G842" t="str">
            <v>451</v>
          </cell>
          <cell r="I842">
            <v>1548968.56</v>
          </cell>
        </row>
        <row r="843">
          <cell r="A843" t="str">
            <v>451UT</v>
          </cell>
          <cell r="B843" t="str">
            <v>451</v>
          </cell>
          <cell r="D843">
            <v>4428550.3600000003</v>
          </cell>
          <cell r="F843" t="str">
            <v>451UT</v>
          </cell>
          <cell r="G843" t="str">
            <v>451</v>
          </cell>
          <cell r="I843">
            <v>4428550.3600000003</v>
          </cell>
        </row>
        <row r="844">
          <cell r="A844" t="str">
            <v>451WA</v>
          </cell>
          <cell r="B844" t="str">
            <v>451</v>
          </cell>
          <cell r="D844">
            <v>256741.33</v>
          </cell>
          <cell r="F844" t="str">
            <v>451WA</v>
          </cell>
          <cell r="G844" t="str">
            <v>451</v>
          </cell>
          <cell r="I844">
            <v>256741.33</v>
          </cell>
        </row>
        <row r="845">
          <cell r="A845" t="str">
            <v>451WYP</v>
          </cell>
          <cell r="B845" t="str">
            <v>451</v>
          </cell>
          <cell r="D845">
            <v>185121.36</v>
          </cell>
          <cell r="F845" t="str">
            <v>451WYP</v>
          </cell>
          <cell r="G845" t="str">
            <v>451</v>
          </cell>
          <cell r="I845">
            <v>185121.36</v>
          </cell>
        </row>
        <row r="846">
          <cell r="A846" t="str">
            <v>451WYU</v>
          </cell>
          <cell r="B846" t="str">
            <v>451</v>
          </cell>
          <cell r="D846">
            <v>97566.8</v>
          </cell>
          <cell r="F846" t="str">
            <v>451WYU</v>
          </cell>
          <cell r="G846" t="str">
            <v>451</v>
          </cell>
          <cell r="I846">
            <v>97566.8</v>
          </cell>
        </row>
        <row r="847">
          <cell r="A847" t="str">
            <v>454CA</v>
          </cell>
          <cell r="B847" t="str">
            <v>454</v>
          </cell>
          <cell r="D847">
            <v>1217389.82</v>
          </cell>
          <cell r="F847" t="str">
            <v>454CA</v>
          </cell>
          <cell r="G847" t="str">
            <v>454</v>
          </cell>
          <cell r="I847">
            <v>1217389.82</v>
          </cell>
        </row>
        <row r="848">
          <cell r="A848" t="str">
            <v>454IDU</v>
          </cell>
          <cell r="B848" t="str">
            <v>454</v>
          </cell>
          <cell r="D848">
            <v>399070.75</v>
          </cell>
          <cell r="F848" t="str">
            <v>454IDU</v>
          </cell>
          <cell r="G848" t="str">
            <v>454</v>
          </cell>
          <cell r="I848">
            <v>399070.75</v>
          </cell>
        </row>
        <row r="849">
          <cell r="A849" t="str">
            <v>454OR</v>
          </cell>
          <cell r="B849" t="str">
            <v>454</v>
          </cell>
          <cell r="D849">
            <v>5114897.08</v>
          </cell>
          <cell r="F849" t="str">
            <v>454OR</v>
          </cell>
          <cell r="G849" t="str">
            <v>454</v>
          </cell>
          <cell r="I849">
            <v>5114897.08</v>
          </cell>
        </row>
        <row r="850">
          <cell r="A850" t="str">
            <v>454SG</v>
          </cell>
          <cell r="B850" t="str">
            <v>454</v>
          </cell>
          <cell r="D850">
            <v>4988017.32</v>
          </cell>
          <cell r="F850" t="str">
            <v>454SG</v>
          </cell>
          <cell r="G850" t="str">
            <v>454</v>
          </cell>
          <cell r="I850">
            <v>4988017.32</v>
          </cell>
        </row>
        <row r="851">
          <cell r="A851" t="str">
            <v>454SO</v>
          </cell>
          <cell r="B851" t="str">
            <v>454</v>
          </cell>
          <cell r="D851">
            <v>1499608.1</v>
          </cell>
          <cell r="F851" t="str">
            <v>454SO</v>
          </cell>
          <cell r="G851" t="str">
            <v>454</v>
          </cell>
          <cell r="I851">
            <v>1499608.1</v>
          </cell>
        </row>
        <row r="852">
          <cell r="A852" t="str">
            <v>454UT</v>
          </cell>
          <cell r="B852" t="str">
            <v>454</v>
          </cell>
          <cell r="D852">
            <v>5537954.2500000009</v>
          </cell>
          <cell r="F852" t="str">
            <v>454UT</v>
          </cell>
          <cell r="G852" t="str">
            <v>454</v>
          </cell>
          <cell r="I852">
            <v>5537954.2500000009</v>
          </cell>
        </row>
        <row r="853">
          <cell r="A853" t="str">
            <v>454WA</v>
          </cell>
          <cell r="B853" t="str">
            <v>454</v>
          </cell>
          <cell r="D853">
            <v>-120059.65</v>
          </cell>
          <cell r="F853" t="str">
            <v>454WA</v>
          </cell>
          <cell r="G853" t="str">
            <v>454</v>
          </cell>
          <cell r="I853">
            <v>-120059.65</v>
          </cell>
        </row>
        <row r="854">
          <cell r="A854" t="str">
            <v>454WYP</v>
          </cell>
          <cell r="B854" t="str">
            <v>454</v>
          </cell>
          <cell r="D854">
            <v>314642.46000000002</v>
          </cell>
          <cell r="F854" t="str">
            <v>454WYP</v>
          </cell>
          <cell r="G854" t="str">
            <v>454</v>
          </cell>
          <cell r="I854">
            <v>314642.46000000002</v>
          </cell>
        </row>
        <row r="855">
          <cell r="A855" t="str">
            <v>454WYU</v>
          </cell>
          <cell r="B855" t="str">
            <v>454</v>
          </cell>
          <cell r="D855">
            <v>167760.72</v>
          </cell>
          <cell r="F855" t="str">
            <v>454WYU</v>
          </cell>
          <cell r="G855" t="str">
            <v>454</v>
          </cell>
          <cell r="I855">
            <v>167760.72</v>
          </cell>
        </row>
        <row r="856">
          <cell r="A856" t="str">
            <v>453SG</v>
          </cell>
          <cell r="B856" t="str">
            <v>453</v>
          </cell>
          <cell r="D856">
            <v>0</v>
          </cell>
          <cell r="F856" t="str">
            <v>453SG</v>
          </cell>
          <cell r="G856" t="str">
            <v>453</v>
          </cell>
          <cell r="I856">
            <v>0</v>
          </cell>
        </row>
        <row r="857">
          <cell r="A857" t="str">
            <v>456CA</v>
          </cell>
          <cell r="B857" t="str">
            <v>456</v>
          </cell>
          <cell r="D857">
            <v>0</v>
          </cell>
          <cell r="F857" t="str">
            <v>456CA</v>
          </cell>
          <cell r="G857" t="str">
            <v>456</v>
          </cell>
          <cell r="I857">
            <v>0</v>
          </cell>
        </row>
        <row r="858">
          <cell r="A858" t="str">
            <v>456IDU</v>
          </cell>
          <cell r="B858" t="str">
            <v>456</v>
          </cell>
          <cell r="D858">
            <v>2805314.81</v>
          </cell>
          <cell r="F858" t="str">
            <v>456IDU</v>
          </cell>
          <cell r="G858" t="str">
            <v>456</v>
          </cell>
          <cell r="I858">
            <v>2805314.81</v>
          </cell>
        </row>
        <row r="859">
          <cell r="A859" t="str">
            <v>456OR</v>
          </cell>
          <cell r="B859" t="str">
            <v>456</v>
          </cell>
          <cell r="D859">
            <v>20923881.490000002</v>
          </cell>
          <cell r="F859" t="str">
            <v>456OR</v>
          </cell>
          <cell r="G859" t="str">
            <v>456</v>
          </cell>
          <cell r="I859">
            <v>20923881.490000002</v>
          </cell>
        </row>
        <row r="860">
          <cell r="A860" t="str">
            <v>456OTHER</v>
          </cell>
          <cell r="B860" t="str">
            <v>456</v>
          </cell>
          <cell r="D860">
            <v>24783383.239999998</v>
          </cell>
          <cell r="F860" t="str">
            <v>456OTHER</v>
          </cell>
          <cell r="G860" t="str">
            <v>456</v>
          </cell>
          <cell r="I860">
            <v>24783383.239999998</v>
          </cell>
        </row>
        <row r="861">
          <cell r="A861" t="str">
            <v>456SE</v>
          </cell>
          <cell r="B861" t="str">
            <v>456</v>
          </cell>
          <cell r="D861">
            <v>15918162.49</v>
          </cell>
          <cell r="F861" t="str">
            <v>456SE</v>
          </cell>
          <cell r="G861" t="str">
            <v>456</v>
          </cell>
          <cell r="I861">
            <v>15918162.49</v>
          </cell>
        </row>
        <row r="862">
          <cell r="A862" t="str">
            <v>456SG</v>
          </cell>
          <cell r="B862" t="str">
            <v>456</v>
          </cell>
          <cell r="D862">
            <v>42590070.766000003</v>
          </cell>
          <cell r="F862" t="str">
            <v>456SG</v>
          </cell>
          <cell r="G862" t="str">
            <v>456</v>
          </cell>
          <cell r="I862">
            <v>42590070.766000003</v>
          </cell>
        </row>
        <row r="863">
          <cell r="A863" t="str">
            <v>456SO</v>
          </cell>
          <cell r="B863" t="str">
            <v>456</v>
          </cell>
          <cell r="D863">
            <v>-111169.9000000018</v>
          </cell>
          <cell r="F863" t="str">
            <v>456SO</v>
          </cell>
          <cell r="G863" t="str">
            <v>456</v>
          </cell>
          <cell r="I863">
            <v>-111169.9000000018</v>
          </cell>
        </row>
        <row r="864">
          <cell r="A864" t="str">
            <v>456UT</v>
          </cell>
          <cell r="B864" t="str">
            <v>456</v>
          </cell>
          <cell r="D864">
            <v>555782.24</v>
          </cell>
          <cell r="F864" t="str">
            <v>456UT</v>
          </cell>
          <cell r="G864" t="str">
            <v>456</v>
          </cell>
          <cell r="I864">
            <v>555782.24</v>
          </cell>
        </row>
        <row r="865">
          <cell r="A865" t="str">
            <v>456WA</v>
          </cell>
          <cell r="B865" t="str">
            <v>456</v>
          </cell>
          <cell r="D865">
            <v>-40061.040000000001</v>
          </cell>
          <cell r="F865" t="str">
            <v>456WA</v>
          </cell>
          <cell r="G865" t="str">
            <v>456</v>
          </cell>
          <cell r="I865">
            <v>-40061.040000000001</v>
          </cell>
        </row>
        <row r="866">
          <cell r="A866" t="str">
            <v>456WYP</v>
          </cell>
          <cell r="B866" t="str">
            <v>456</v>
          </cell>
          <cell r="D866">
            <v>275995.34000000003</v>
          </cell>
          <cell r="F866" t="str">
            <v>456WYP</v>
          </cell>
          <cell r="G866" t="str">
            <v>456</v>
          </cell>
          <cell r="I866">
            <v>275995.34000000003</v>
          </cell>
        </row>
        <row r="867">
          <cell r="A867" t="str">
            <v>4118SE</v>
          </cell>
          <cell r="B867" t="str">
            <v>4118</v>
          </cell>
          <cell r="D867">
            <v>-2236688.2999999998</v>
          </cell>
          <cell r="F867" t="str">
            <v>4118SE</v>
          </cell>
          <cell r="G867" t="str">
            <v>4118</v>
          </cell>
          <cell r="I867">
            <v>-2236688.2999999998</v>
          </cell>
        </row>
        <row r="868">
          <cell r="A868" t="str">
            <v>421DGU</v>
          </cell>
          <cell r="B868" t="str">
            <v>421</v>
          </cell>
          <cell r="D868">
            <v>-130270.43</v>
          </cell>
          <cell r="F868" t="str">
            <v>421DGU</v>
          </cell>
          <cell r="G868" t="str">
            <v>421</v>
          </cell>
          <cell r="I868">
            <v>-130270.43</v>
          </cell>
        </row>
        <row r="869">
          <cell r="A869" t="str">
            <v>421IDU</v>
          </cell>
          <cell r="B869" t="str">
            <v>421</v>
          </cell>
          <cell r="D869">
            <v>0</v>
          </cell>
          <cell r="F869" t="str">
            <v>421IDU</v>
          </cell>
          <cell r="G869" t="str">
            <v>421</v>
          </cell>
          <cell r="I869">
            <v>0</v>
          </cell>
        </row>
        <row r="870">
          <cell r="A870" t="str">
            <v>421OR</v>
          </cell>
          <cell r="B870" t="str">
            <v>421</v>
          </cell>
          <cell r="D870">
            <v>128790.75</v>
          </cell>
          <cell r="F870" t="str">
            <v>421OR</v>
          </cell>
          <cell r="G870" t="str">
            <v>421</v>
          </cell>
          <cell r="I870">
            <v>128790.75</v>
          </cell>
        </row>
        <row r="871">
          <cell r="A871" t="str">
            <v>421SG</v>
          </cell>
          <cell r="B871" t="str">
            <v>421</v>
          </cell>
          <cell r="D871">
            <v>-1567017.49</v>
          </cell>
          <cell r="F871" t="str">
            <v>421SG</v>
          </cell>
          <cell r="G871" t="str">
            <v>421</v>
          </cell>
          <cell r="I871">
            <v>-1567017.49</v>
          </cell>
        </row>
        <row r="872">
          <cell r="A872" t="str">
            <v>421SO</v>
          </cell>
          <cell r="B872" t="str">
            <v>421</v>
          </cell>
          <cell r="D872">
            <v>0</v>
          </cell>
          <cell r="F872" t="str">
            <v>421SO</v>
          </cell>
          <cell r="G872" t="str">
            <v>421</v>
          </cell>
          <cell r="I872">
            <v>0</v>
          </cell>
        </row>
        <row r="873">
          <cell r="A873" t="str">
            <v>421UT</v>
          </cell>
          <cell r="B873" t="str">
            <v>421</v>
          </cell>
          <cell r="D873">
            <v>-14499.29</v>
          </cell>
          <cell r="F873" t="str">
            <v>421UT</v>
          </cell>
          <cell r="G873" t="str">
            <v>421</v>
          </cell>
          <cell r="I873">
            <v>-14499.29</v>
          </cell>
        </row>
        <row r="874">
          <cell r="A874" t="str">
            <v>421WYP</v>
          </cell>
          <cell r="B874" t="str">
            <v>421</v>
          </cell>
          <cell r="D874">
            <v>0</v>
          </cell>
          <cell r="F874" t="str">
            <v>421WYP</v>
          </cell>
          <cell r="G874" t="str">
            <v>421</v>
          </cell>
          <cell r="I874">
            <v>0</v>
          </cell>
        </row>
        <row r="875">
          <cell r="A875" t="str">
            <v>500SNPPS</v>
          </cell>
          <cell r="B875" t="str">
            <v>500</v>
          </cell>
          <cell r="D875">
            <v>19953035.094271019</v>
          </cell>
          <cell r="F875" t="str">
            <v>500SNPPS</v>
          </cell>
          <cell r="G875" t="str">
            <v>500</v>
          </cell>
          <cell r="I875">
            <v>19953035.094271019</v>
          </cell>
        </row>
        <row r="876">
          <cell r="A876" t="str">
            <v>500SSGCH</v>
          </cell>
          <cell r="B876" t="str">
            <v>500</v>
          </cell>
          <cell r="D876">
            <v>1477672.5572198934</v>
          </cell>
          <cell r="F876" t="str">
            <v>500SSGCH</v>
          </cell>
          <cell r="G876" t="str">
            <v>500</v>
          </cell>
          <cell r="I876">
            <v>1477672.5572198934</v>
          </cell>
        </row>
        <row r="877">
          <cell r="A877" t="str">
            <v>501SE</v>
          </cell>
          <cell r="B877" t="str">
            <v>501</v>
          </cell>
          <cell r="D877">
            <v>262695433.89428085</v>
          </cell>
          <cell r="F877" t="str">
            <v>501SE</v>
          </cell>
          <cell r="G877" t="str">
            <v>501</v>
          </cell>
          <cell r="I877">
            <v>262695433.89428085</v>
          </cell>
        </row>
        <row r="878">
          <cell r="A878" t="str">
            <v>501SE-C</v>
          </cell>
          <cell r="B878" t="str">
            <v>501</v>
          </cell>
          <cell r="D878">
            <v>171044967</v>
          </cell>
          <cell r="F878" t="str">
            <v>501SE-C</v>
          </cell>
          <cell r="G878" t="str">
            <v>501</v>
          </cell>
          <cell r="I878">
            <v>171044967</v>
          </cell>
        </row>
        <row r="879">
          <cell r="A879" t="str">
            <v>501SSECH</v>
          </cell>
          <cell r="B879" t="str">
            <v>501</v>
          </cell>
          <cell r="D879">
            <v>48608301.82</v>
          </cell>
          <cell r="F879" t="str">
            <v>501SSECH</v>
          </cell>
          <cell r="G879" t="str">
            <v>501</v>
          </cell>
          <cell r="I879">
            <v>48608301.82</v>
          </cell>
        </row>
        <row r="880">
          <cell r="A880" t="str">
            <v>502SNPPS</v>
          </cell>
          <cell r="B880" t="str">
            <v>502</v>
          </cell>
          <cell r="D880">
            <v>33550041.834949538</v>
          </cell>
          <cell r="F880" t="str">
            <v>502SNPPS</v>
          </cell>
          <cell r="G880" t="str">
            <v>502</v>
          </cell>
          <cell r="I880">
            <v>33550041.834949538</v>
          </cell>
        </row>
        <row r="881">
          <cell r="A881" t="str">
            <v>502SSGCH</v>
          </cell>
          <cell r="B881" t="str">
            <v>502</v>
          </cell>
          <cell r="D881">
            <v>2503191.0728868134</v>
          </cell>
          <cell r="F881" t="str">
            <v>502SSGCH</v>
          </cell>
          <cell r="G881" t="str">
            <v>502</v>
          </cell>
          <cell r="I881">
            <v>2503191.0728868134</v>
          </cell>
        </row>
        <row r="882">
          <cell r="A882" t="str">
            <v>503SE</v>
          </cell>
          <cell r="B882" t="str">
            <v>503</v>
          </cell>
          <cell r="D882">
            <v>4352619.8099999996</v>
          </cell>
          <cell r="F882" t="str">
            <v>503SE</v>
          </cell>
          <cell r="G882" t="str">
            <v>503</v>
          </cell>
          <cell r="I882">
            <v>4352619.8099999996</v>
          </cell>
        </row>
        <row r="883">
          <cell r="A883" t="str">
            <v>505SNPPS</v>
          </cell>
          <cell r="B883" t="str">
            <v>505</v>
          </cell>
          <cell r="D883">
            <v>2327306.4205959952</v>
          </cell>
          <cell r="F883" t="str">
            <v>505SNPPS</v>
          </cell>
          <cell r="G883" t="str">
            <v>505</v>
          </cell>
          <cell r="I883">
            <v>2327306.4205959952</v>
          </cell>
        </row>
        <row r="884">
          <cell r="A884" t="str">
            <v>505SSGCH</v>
          </cell>
          <cell r="B884" t="str">
            <v>505</v>
          </cell>
          <cell r="D884">
            <v>1200333.2544359756</v>
          </cell>
          <cell r="F884" t="str">
            <v>505SSGCH</v>
          </cell>
          <cell r="G884" t="str">
            <v>505</v>
          </cell>
          <cell r="I884">
            <v>1200333.2544359756</v>
          </cell>
        </row>
        <row r="885">
          <cell r="A885" t="str">
            <v>506SNPPS</v>
          </cell>
          <cell r="B885" t="str">
            <v>506</v>
          </cell>
          <cell r="D885">
            <v>31187578.843909536</v>
          </cell>
          <cell r="F885" t="str">
            <v>506SNPPS</v>
          </cell>
          <cell r="G885" t="str">
            <v>506</v>
          </cell>
          <cell r="I885">
            <v>31187578.843909536</v>
          </cell>
        </row>
        <row r="886">
          <cell r="A886" t="str">
            <v>506SSGCH</v>
          </cell>
          <cell r="B886" t="str">
            <v>506</v>
          </cell>
          <cell r="D886">
            <v>1579531.4417435215</v>
          </cell>
          <cell r="F886" t="str">
            <v>506SSGCH</v>
          </cell>
          <cell r="G886" t="str">
            <v>506</v>
          </cell>
          <cell r="I886">
            <v>1579531.4417435215</v>
          </cell>
        </row>
        <row r="887">
          <cell r="A887" t="str">
            <v>507SNPPS</v>
          </cell>
          <cell r="B887" t="str">
            <v>507</v>
          </cell>
          <cell r="D887">
            <v>1172389.8720588796</v>
          </cell>
          <cell r="F887" t="str">
            <v>507SNPPS</v>
          </cell>
          <cell r="G887" t="str">
            <v>507</v>
          </cell>
          <cell r="I887">
            <v>1172389.8720588796</v>
          </cell>
        </row>
        <row r="888">
          <cell r="A888" t="str">
            <v>507SSGCH</v>
          </cell>
          <cell r="B888" t="str">
            <v>507</v>
          </cell>
          <cell r="D888">
            <v>27729.841760670733</v>
          </cell>
          <cell r="F888" t="str">
            <v>507SSGCH</v>
          </cell>
          <cell r="G888" t="str">
            <v>507</v>
          </cell>
          <cell r="I888">
            <v>27729.841760670733</v>
          </cell>
        </row>
        <row r="889">
          <cell r="A889" t="str">
            <v>510SNPPS</v>
          </cell>
          <cell r="B889" t="str">
            <v>510</v>
          </cell>
          <cell r="D889">
            <v>5561594.9206428714</v>
          </cell>
          <cell r="F889" t="str">
            <v>510SNPPS</v>
          </cell>
          <cell r="G889" t="str">
            <v>510</v>
          </cell>
          <cell r="I889">
            <v>5561594.9206428714</v>
          </cell>
        </row>
        <row r="890">
          <cell r="A890" t="str">
            <v>510SSGCH</v>
          </cell>
          <cell r="B890" t="str">
            <v>510</v>
          </cell>
          <cell r="D890">
            <v>2609149.9680178887</v>
          </cell>
          <cell r="F890" t="str">
            <v>510SSGCH</v>
          </cell>
          <cell r="G890" t="str">
            <v>510</v>
          </cell>
          <cell r="I890">
            <v>2609149.9680178887</v>
          </cell>
        </row>
        <row r="891">
          <cell r="A891" t="str">
            <v>511SNPPS</v>
          </cell>
          <cell r="B891" t="str">
            <v>511</v>
          </cell>
          <cell r="D891">
            <v>18307253.932096332</v>
          </cell>
          <cell r="F891" t="str">
            <v>511SNPPS</v>
          </cell>
          <cell r="G891" t="str">
            <v>511</v>
          </cell>
          <cell r="I891">
            <v>18307253.932096332</v>
          </cell>
        </row>
        <row r="892">
          <cell r="A892" t="str">
            <v>511SSGCH</v>
          </cell>
          <cell r="B892" t="str">
            <v>511</v>
          </cell>
          <cell r="D892">
            <v>869387.76607039827</v>
          </cell>
          <cell r="F892" t="str">
            <v>511SSGCH</v>
          </cell>
          <cell r="G892" t="str">
            <v>511</v>
          </cell>
          <cell r="I892">
            <v>869387.76607039827</v>
          </cell>
        </row>
        <row r="893">
          <cell r="A893" t="str">
            <v>512SNPPS</v>
          </cell>
          <cell r="B893" t="str">
            <v>512</v>
          </cell>
          <cell r="D893">
            <v>79376175.545696512</v>
          </cell>
          <cell r="F893" t="str">
            <v>512SNPPS</v>
          </cell>
          <cell r="G893" t="str">
            <v>512</v>
          </cell>
          <cell r="I893">
            <v>79376175.545696512</v>
          </cell>
        </row>
        <row r="894">
          <cell r="A894" t="str">
            <v>512SSGCH</v>
          </cell>
          <cell r="B894" t="str">
            <v>512</v>
          </cell>
          <cell r="D894">
            <v>6277786.8734275838</v>
          </cell>
          <cell r="F894" t="str">
            <v>512SSGCH</v>
          </cell>
          <cell r="G894" t="str">
            <v>512</v>
          </cell>
          <cell r="I894">
            <v>6277786.8734275838</v>
          </cell>
        </row>
        <row r="895">
          <cell r="A895" t="str">
            <v>513SNPPS</v>
          </cell>
          <cell r="B895" t="str">
            <v>513</v>
          </cell>
          <cell r="D895">
            <v>28489436.114670005</v>
          </cell>
          <cell r="F895" t="str">
            <v>513SNPPS</v>
          </cell>
          <cell r="G895" t="str">
            <v>513</v>
          </cell>
          <cell r="I895">
            <v>28489436.114670005</v>
          </cell>
        </row>
        <row r="896">
          <cell r="A896" t="str">
            <v>513SSGCH</v>
          </cell>
          <cell r="B896" t="str">
            <v>513</v>
          </cell>
          <cell r="D896">
            <v>2533934.0634016162</v>
          </cell>
          <cell r="F896" t="str">
            <v>513SSGCH</v>
          </cell>
          <cell r="G896" t="str">
            <v>513</v>
          </cell>
          <cell r="I896">
            <v>2533934.0634016162</v>
          </cell>
        </row>
        <row r="897">
          <cell r="A897" t="str">
            <v>514SNPPS</v>
          </cell>
          <cell r="B897" t="str">
            <v>514</v>
          </cell>
          <cell r="D897">
            <v>25447113.307696175</v>
          </cell>
          <cell r="F897" t="str">
            <v>514SNPPS</v>
          </cell>
          <cell r="G897" t="str">
            <v>514</v>
          </cell>
          <cell r="I897">
            <v>25447113.307696175</v>
          </cell>
        </row>
        <row r="898">
          <cell r="A898" t="str">
            <v>514SSGCH</v>
          </cell>
          <cell r="B898" t="str">
            <v>514</v>
          </cell>
          <cell r="D898">
            <v>-2588705.7424176182</v>
          </cell>
          <cell r="F898" t="str">
            <v>514SSGCH</v>
          </cell>
          <cell r="G898" t="str">
            <v>514</v>
          </cell>
          <cell r="I898">
            <v>-2588705.7424176182</v>
          </cell>
        </row>
        <row r="899">
          <cell r="A899" t="str">
            <v>535SNPPH-P</v>
          </cell>
          <cell r="B899" t="str">
            <v>535</v>
          </cell>
          <cell r="D899">
            <v>3029357.6895779907</v>
          </cell>
          <cell r="F899" t="str">
            <v>535SNPPH-P</v>
          </cell>
          <cell r="G899" t="str">
            <v>535</v>
          </cell>
          <cell r="I899">
            <v>3029357.6895779907</v>
          </cell>
        </row>
        <row r="900">
          <cell r="A900" t="str">
            <v>535SNPPH-U</v>
          </cell>
          <cell r="B900" t="str">
            <v>535</v>
          </cell>
          <cell r="D900">
            <v>1360352.1764540139</v>
          </cell>
          <cell r="F900" t="str">
            <v>535SNPPH-U</v>
          </cell>
          <cell r="G900" t="str">
            <v>535</v>
          </cell>
          <cell r="I900">
            <v>1360352.1764540139</v>
          </cell>
        </row>
        <row r="901">
          <cell r="A901" t="str">
            <v>536SNPPH-P</v>
          </cell>
          <cell r="B901" t="str">
            <v>536</v>
          </cell>
          <cell r="D901">
            <v>53604.660859812866</v>
          </cell>
          <cell r="F901" t="str">
            <v>536SNPPH-P</v>
          </cell>
          <cell r="G901" t="str">
            <v>536</v>
          </cell>
          <cell r="I901">
            <v>53604.660859812866</v>
          </cell>
        </row>
        <row r="902">
          <cell r="A902" t="str">
            <v>536SNPPH-U</v>
          </cell>
          <cell r="B902" t="str">
            <v>536</v>
          </cell>
          <cell r="D902">
            <v>71566.860075516699</v>
          </cell>
          <cell r="F902" t="str">
            <v>536SNPPH-U</v>
          </cell>
          <cell r="G902" t="str">
            <v>536</v>
          </cell>
          <cell r="I902">
            <v>71566.860075516699</v>
          </cell>
        </row>
        <row r="903">
          <cell r="A903" t="str">
            <v>537SNPPH-P</v>
          </cell>
          <cell r="B903" t="str">
            <v>537</v>
          </cell>
          <cell r="D903">
            <v>3890702.6966905948</v>
          </cell>
          <cell r="F903" t="str">
            <v>537SNPPH-P</v>
          </cell>
          <cell r="G903" t="str">
            <v>537</v>
          </cell>
          <cell r="I903">
            <v>3890702.6966905948</v>
          </cell>
        </row>
        <row r="904">
          <cell r="A904" t="str">
            <v>537SNPPH-U</v>
          </cell>
          <cell r="B904" t="str">
            <v>537</v>
          </cell>
          <cell r="D904">
            <v>507285.67671111668</v>
          </cell>
          <cell r="F904" t="str">
            <v>537SNPPH-U</v>
          </cell>
          <cell r="G904" t="str">
            <v>537</v>
          </cell>
          <cell r="I904">
            <v>507285.67671111668</v>
          </cell>
        </row>
        <row r="905">
          <cell r="A905" t="str">
            <v>538SNPPH-P</v>
          </cell>
          <cell r="B905" t="str">
            <v>538</v>
          </cell>
          <cell r="D905">
            <v>597.15651361825212</v>
          </cell>
          <cell r="F905" t="str">
            <v>538SNPPH-P</v>
          </cell>
          <cell r="G905" t="str">
            <v>538</v>
          </cell>
          <cell r="I905">
            <v>597.15651361825212</v>
          </cell>
        </row>
        <row r="906">
          <cell r="A906" t="str">
            <v>538SNPPH-U</v>
          </cell>
          <cell r="B906" t="str">
            <v>538</v>
          </cell>
          <cell r="D906">
            <v>0</v>
          </cell>
          <cell r="F906" t="str">
            <v>538SNPPH-U</v>
          </cell>
          <cell r="G906" t="str">
            <v>538</v>
          </cell>
          <cell r="I906">
            <v>0</v>
          </cell>
        </row>
        <row r="907">
          <cell r="A907" t="str">
            <v>539SNPPH-P</v>
          </cell>
          <cell r="B907" t="str">
            <v>539</v>
          </cell>
          <cell r="D907">
            <v>11163042.004088722</v>
          </cell>
          <cell r="F907" t="str">
            <v>539SNPPH-P</v>
          </cell>
          <cell r="G907" t="str">
            <v>539</v>
          </cell>
          <cell r="I907">
            <v>11163042.004088722</v>
          </cell>
        </row>
        <row r="908">
          <cell r="A908" t="str">
            <v>539SNPPH-U</v>
          </cell>
          <cell r="B908" t="str">
            <v>539</v>
          </cell>
          <cell r="D908">
            <v>7411527.5120925885</v>
          </cell>
          <cell r="F908" t="str">
            <v>539SNPPH-U</v>
          </cell>
          <cell r="G908" t="str">
            <v>539</v>
          </cell>
          <cell r="I908">
            <v>7411527.5120925885</v>
          </cell>
        </row>
        <row r="909">
          <cell r="A909" t="str">
            <v>540SNPPH-P</v>
          </cell>
          <cell r="B909" t="str">
            <v>540</v>
          </cell>
          <cell r="D909">
            <v>113323.04286753574</v>
          </cell>
          <cell r="F909" t="str">
            <v>540SNPPH-P</v>
          </cell>
          <cell r="G909" t="str">
            <v>540</v>
          </cell>
          <cell r="I909">
            <v>113323.04286753574</v>
          </cell>
        </row>
        <row r="910">
          <cell r="A910" t="str">
            <v>540SNPPH-U</v>
          </cell>
          <cell r="B910" t="str">
            <v>540</v>
          </cell>
          <cell r="D910">
            <v>26250.9396263911</v>
          </cell>
          <cell r="F910" t="str">
            <v>540SNPPH-U</v>
          </cell>
          <cell r="G910" t="str">
            <v>540</v>
          </cell>
          <cell r="I910">
            <v>26250.9396263911</v>
          </cell>
        </row>
        <row r="911">
          <cell r="A911" t="str">
            <v>542SNPPH-P</v>
          </cell>
          <cell r="B911" t="str">
            <v>542</v>
          </cell>
          <cell r="D911">
            <v>977232.67334266345</v>
          </cell>
          <cell r="F911" t="str">
            <v>542SNPPH-P</v>
          </cell>
          <cell r="G911" t="str">
            <v>542</v>
          </cell>
          <cell r="I911">
            <v>977232.67334266345</v>
          </cell>
        </row>
        <row r="912">
          <cell r="A912" t="str">
            <v>542SNPPH-U</v>
          </cell>
          <cell r="B912" t="str">
            <v>542</v>
          </cell>
          <cell r="D912">
            <v>134456.22006506909</v>
          </cell>
          <cell r="F912" t="str">
            <v>542SNPPH-U</v>
          </cell>
          <cell r="G912" t="str">
            <v>542</v>
          </cell>
          <cell r="I912">
            <v>134456.22006506909</v>
          </cell>
        </row>
        <row r="913">
          <cell r="A913" t="str">
            <v>543SNPPH-P</v>
          </cell>
          <cell r="B913" t="str">
            <v>543</v>
          </cell>
          <cell r="D913">
            <v>1390124.981050367</v>
          </cell>
          <cell r="F913" t="str">
            <v>543SNPPH-P</v>
          </cell>
          <cell r="G913" t="str">
            <v>543</v>
          </cell>
          <cell r="I913">
            <v>1390124.981050367</v>
          </cell>
        </row>
        <row r="914">
          <cell r="A914" t="str">
            <v>543SNPPH-U</v>
          </cell>
          <cell r="B914" t="str">
            <v>543</v>
          </cell>
          <cell r="D914">
            <v>753681.73722513742</v>
          </cell>
          <cell r="F914" t="str">
            <v>543SNPPH-U</v>
          </cell>
          <cell r="G914" t="str">
            <v>543</v>
          </cell>
          <cell r="I914">
            <v>753681.73722513742</v>
          </cell>
        </row>
        <row r="915">
          <cell r="A915" t="str">
            <v>544SNPPH-P</v>
          </cell>
          <cell r="B915" t="str">
            <v>544</v>
          </cell>
          <cell r="D915">
            <v>1464214.6913041568</v>
          </cell>
          <cell r="F915" t="str">
            <v>544SNPPH-P</v>
          </cell>
          <cell r="G915" t="str">
            <v>544</v>
          </cell>
          <cell r="I915">
            <v>1464214.6913041568</v>
          </cell>
        </row>
        <row r="916">
          <cell r="A916" t="str">
            <v>544SNPPH-U</v>
          </cell>
          <cell r="B916" t="str">
            <v>544</v>
          </cell>
          <cell r="D916">
            <v>820806.69101361383</v>
          </cell>
          <cell r="F916" t="str">
            <v>544SNPPH-U</v>
          </cell>
          <cell r="G916" t="str">
            <v>544</v>
          </cell>
          <cell r="I916">
            <v>820806.69101361383</v>
          </cell>
        </row>
        <row r="917">
          <cell r="A917" t="str">
            <v>545SNPPH-P</v>
          </cell>
          <cell r="B917" t="str">
            <v>545</v>
          </cell>
          <cell r="D917">
            <v>3174874.3744490375</v>
          </cell>
          <cell r="F917" t="str">
            <v>545SNPPH-P</v>
          </cell>
          <cell r="G917" t="str">
            <v>545</v>
          </cell>
          <cell r="I917">
            <v>3174874.3744490375</v>
          </cell>
        </row>
        <row r="918">
          <cell r="A918" t="str">
            <v>545SNPPH-U</v>
          </cell>
          <cell r="B918" t="str">
            <v>545</v>
          </cell>
          <cell r="D918">
            <v>813665.3896782446</v>
          </cell>
          <cell r="F918" t="str">
            <v>545SNPPH-U</v>
          </cell>
          <cell r="G918" t="str">
            <v>545</v>
          </cell>
          <cell r="I918">
            <v>813665.3896782446</v>
          </cell>
        </row>
        <row r="919">
          <cell r="A919" t="str">
            <v>546SNPPO</v>
          </cell>
          <cell r="B919" t="str">
            <v>546</v>
          </cell>
          <cell r="D919">
            <v>14636.25312519872</v>
          </cell>
          <cell r="F919" t="str">
            <v>546SNPPO</v>
          </cell>
          <cell r="G919" t="str">
            <v>546</v>
          </cell>
          <cell r="I919">
            <v>14636.25312519872</v>
          </cell>
        </row>
        <row r="920">
          <cell r="A920" t="str">
            <v>547SE</v>
          </cell>
          <cell r="B920" t="str">
            <v>547</v>
          </cell>
          <cell r="D920">
            <v>136588696.75</v>
          </cell>
          <cell r="F920" t="str">
            <v>547SE</v>
          </cell>
          <cell r="G920" t="str">
            <v>547</v>
          </cell>
          <cell r="I920">
            <v>136588696.75</v>
          </cell>
        </row>
        <row r="921">
          <cell r="A921" t="str">
            <v>547SSECT</v>
          </cell>
          <cell r="B921" t="str">
            <v>547</v>
          </cell>
          <cell r="D921">
            <v>20116638.52</v>
          </cell>
          <cell r="F921" t="str">
            <v>547SSECT</v>
          </cell>
          <cell r="G921" t="str">
            <v>547</v>
          </cell>
          <cell r="I921">
            <v>20116638.52</v>
          </cell>
        </row>
        <row r="922">
          <cell r="A922" t="str">
            <v>548SNPPO</v>
          </cell>
          <cell r="B922" t="str">
            <v>548</v>
          </cell>
          <cell r="D922">
            <v>7301943.8464916609</v>
          </cell>
          <cell r="F922" t="str">
            <v>548SNPPO</v>
          </cell>
          <cell r="G922" t="str">
            <v>548</v>
          </cell>
          <cell r="I922">
            <v>7301943.8464916609</v>
          </cell>
        </row>
        <row r="923">
          <cell r="A923" t="str">
            <v>548SSGCT</v>
          </cell>
          <cell r="B923" t="str">
            <v>548</v>
          </cell>
          <cell r="D923">
            <v>3022595.0069391732</v>
          </cell>
          <cell r="F923" t="str">
            <v>548SSGCT</v>
          </cell>
          <cell r="G923" t="str">
            <v>548</v>
          </cell>
          <cell r="I923">
            <v>3022595.0069391732</v>
          </cell>
        </row>
        <row r="924">
          <cell r="A924" t="str">
            <v>549SNPPO</v>
          </cell>
          <cell r="B924" t="str">
            <v>549</v>
          </cell>
          <cell r="D924">
            <v>1557368.540210553</v>
          </cell>
          <cell r="F924" t="str">
            <v>549SNPPO</v>
          </cell>
          <cell r="G924" t="str">
            <v>549</v>
          </cell>
          <cell r="I924">
            <v>1557368.540210553</v>
          </cell>
        </row>
        <row r="925">
          <cell r="A925" t="str">
            <v>549SSGCT</v>
          </cell>
          <cell r="B925" t="str">
            <v>549</v>
          </cell>
          <cell r="D925">
            <v>917.24412678682404</v>
          </cell>
          <cell r="F925" t="str">
            <v>549SSGCT</v>
          </cell>
          <cell r="G925" t="str">
            <v>549</v>
          </cell>
          <cell r="I925">
            <v>917.24412678682404</v>
          </cell>
        </row>
        <row r="926">
          <cell r="A926" t="str">
            <v>550SNPPO</v>
          </cell>
          <cell r="B926" t="str">
            <v>550</v>
          </cell>
          <cell r="D926">
            <v>372694.38000400312</v>
          </cell>
          <cell r="F926" t="str">
            <v>550SNPPO</v>
          </cell>
          <cell r="G926" t="str">
            <v>550</v>
          </cell>
          <cell r="I926">
            <v>372694.38000400312</v>
          </cell>
        </row>
        <row r="927">
          <cell r="A927" t="str">
            <v>550SSGCT</v>
          </cell>
          <cell r="B927" t="str">
            <v>550</v>
          </cell>
          <cell r="D927">
            <v>17701764.901421133</v>
          </cell>
          <cell r="F927" t="str">
            <v>550SSGCT</v>
          </cell>
          <cell r="G927" t="str">
            <v>550</v>
          </cell>
          <cell r="I927">
            <v>17701764.901421133</v>
          </cell>
        </row>
        <row r="928">
          <cell r="A928" t="str">
            <v>552SNPPO</v>
          </cell>
          <cell r="B928" t="str">
            <v>552</v>
          </cell>
          <cell r="D928">
            <v>3900.3731709935882</v>
          </cell>
          <cell r="F928" t="str">
            <v>552SNPPO</v>
          </cell>
          <cell r="G928" t="str">
            <v>552</v>
          </cell>
          <cell r="I928">
            <v>3900.3731709935882</v>
          </cell>
        </row>
        <row r="929">
          <cell r="A929" t="str">
            <v>552SSGCT</v>
          </cell>
          <cell r="B929" t="str">
            <v>552</v>
          </cell>
          <cell r="D929">
            <v>145627.5068504207</v>
          </cell>
          <cell r="F929" t="str">
            <v>552SSGCT</v>
          </cell>
          <cell r="G929" t="str">
            <v>552</v>
          </cell>
          <cell r="I929">
            <v>145627.5068504207</v>
          </cell>
        </row>
        <row r="930">
          <cell r="A930" t="str">
            <v>553SNPPO</v>
          </cell>
          <cell r="B930" t="str">
            <v>553</v>
          </cell>
          <cell r="D930">
            <v>4150.2525313874439</v>
          </cell>
          <cell r="F930" t="str">
            <v>553SNPPO</v>
          </cell>
          <cell r="G930" t="str">
            <v>553</v>
          </cell>
          <cell r="I930">
            <v>4150.2525313874439</v>
          </cell>
        </row>
        <row r="931">
          <cell r="A931" t="str">
            <v>553SSGCT</v>
          </cell>
          <cell r="B931" t="str">
            <v>553</v>
          </cell>
          <cell r="D931">
            <v>955088.92235582159</v>
          </cell>
          <cell r="F931" t="str">
            <v>553SSGCT</v>
          </cell>
          <cell r="G931" t="str">
            <v>553</v>
          </cell>
          <cell r="I931">
            <v>955088.92235582159</v>
          </cell>
        </row>
        <row r="932">
          <cell r="A932" t="str">
            <v>554SNPPO</v>
          </cell>
          <cell r="B932" t="str">
            <v>554</v>
          </cell>
          <cell r="D932">
            <v>-871803.00672114699</v>
          </cell>
          <cell r="F932" t="str">
            <v>554SNPPO</v>
          </cell>
          <cell r="G932" t="str">
            <v>554</v>
          </cell>
          <cell r="I932">
            <v>-871803.00672114699</v>
          </cell>
        </row>
        <row r="933">
          <cell r="A933" t="str">
            <v>554SSGCT</v>
          </cell>
          <cell r="B933" t="str">
            <v>554</v>
          </cell>
          <cell r="D933">
            <v>207774.87194705795</v>
          </cell>
          <cell r="F933" t="str">
            <v>554SSGCT</v>
          </cell>
          <cell r="G933" t="str">
            <v>554</v>
          </cell>
          <cell r="I933">
            <v>207774.87194705795</v>
          </cell>
        </row>
        <row r="934">
          <cell r="A934" t="str">
            <v>555IDU</v>
          </cell>
          <cell r="B934" t="str">
            <v>555</v>
          </cell>
          <cell r="D934">
            <v>-1.9999995827674866E-2</v>
          </cell>
          <cell r="F934" t="str">
            <v>555IDU</v>
          </cell>
          <cell r="G934" t="str">
            <v>555</v>
          </cell>
          <cell r="I934">
            <v>-1.9999995827674866E-2</v>
          </cell>
        </row>
        <row r="935">
          <cell r="A935" t="str">
            <v>555OR</v>
          </cell>
          <cell r="B935" t="str">
            <v>555</v>
          </cell>
          <cell r="D935">
            <v>0.37999998778104782</v>
          </cell>
          <cell r="F935" t="str">
            <v>555OR</v>
          </cell>
          <cell r="G935" t="str">
            <v>555</v>
          </cell>
          <cell r="I935">
            <v>0.37999998778104782</v>
          </cell>
        </row>
        <row r="936">
          <cell r="A936" t="str">
            <v>555SE</v>
          </cell>
          <cell r="B936" t="str">
            <v>555</v>
          </cell>
          <cell r="D936">
            <v>115187424.41</v>
          </cell>
          <cell r="F936" t="str">
            <v>555SE</v>
          </cell>
          <cell r="G936" t="str">
            <v>555</v>
          </cell>
          <cell r="I936">
            <v>115187424.41</v>
          </cell>
        </row>
        <row r="937">
          <cell r="A937" t="str">
            <v>555SG</v>
          </cell>
          <cell r="B937" t="str">
            <v>555</v>
          </cell>
          <cell r="D937">
            <v>1014197686.9499999</v>
          </cell>
          <cell r="F937" t="str">
            <v>555SG</v>
          </cell>
          <cell r="G937" t="str">
            <v>555</v>
          </cell>
          <cell r="I937">
            <v>1014197686.9499999</v>
          </cell>
        </row>
        <row r="938">
          <cell r="A938" t="str">
            <v>555WA</v>
          </cell>
          <cell r="B938" t="str">
            <v>555</v>
          </cell>
          <cell r="D938">
            <v>-0.35999999940395355</v>
          </cell>
          <cell r="F938" t="str">
            <v>555WA</v>
          </cell>
          <cell r="G938" t="str">
            <v>555</v>
          </cell>
          <cell r="I938">
            <v>-0.35999999940395355</v>
          </cell>
        </row>
        <row r="939">
          <cell r="A939" t="str">
            <v>555SSGC</v>
          </cell>
          <cell r="B939" t="str">
            <v>555</v>
          </cell>
          <cell r="D939">
            <v>37406020</v>
          </cell>
          <cell r="F939" t="str">
            <v>555SSGC</v>
          </cell>
          <cell r="G939" t="str">
            <v>555</v>
          </cell>
          <cell r="I939">
            <v>37406020</v>
          </cell>
        </row>
        <row r="940">
          <cell r="A940" t="str">
            <v>556SG</v>
          </cell>
          <cell r="B940" t="str">
            <v>556</v>
          </cell>
          <cell r="D940">
            <v>1594846.6893924635</v>
          </cell>
          <cell r="F940" t="str">
            <v>556SG</v>
          </cell>
          <cell r="G940" t="str">
            <v>556</v>
          </cell>
          <cell r="I940">
            <v>1594846.6893924635</v>
          </cell>
        </row>
        <row r="941">
          <cell r="A941" t="str">
            <v>557SG</v>
          </cell>
          <cell r="B941" t="str">
            <v>557</v>
          </cell>
          <cell r="D941">
            <v>45496191.575765222</v>
          </cell>
          <cell r="F941" t="str">
            <v>557SG</v>
          </cell>
          <cell r="G941" t="str">
            <v>557</v>
          </cell>
          <cell r="I941">
            <v>45496191.575765222</v>
          </cell>
        </row>
        <row r="942">
          <cell r="A942" t="str">
            <v>557SSGCT</v>
          </cell>
          <cell r="B942" t="str">
            <v>557</v>
          </cell>
          <cell r="D942">
            <v>448534.52217837167</v>
          </cell>
          <cell r="F942" t="str">
            <v>557SSGCT</v>
          </cell>
          <cell r="G942" t="str">
            <v>557</v>
          </cell>
          <cell r="I942">
            <v>448534.52217837167</v>
          </cell>
        </row>
        <row r="943">
          <cell r="A943" t="str">
            <v>560SNPT</v>
          </cell>
          <cell r="B943" t="str">
            <v>560</v>
          </cell>
          <cell r="D943">
            <v>4388408.9092850881</v>
          </cell>
          <cell r="F943" t="str">
            <v>560SNPT</v>
          </cell>
          <cell r="G943" t="str">
            <v>560</v>
          </cell>
          <cell r="I943">
            <v>4388408.9092850881</v>
          </cell>
        </row>
        <row r="944">
          <cell r="A944" t="str">
            <v>561SNPT</v>
          </cell>
          <cell r="B944" t="str">
            <v>561</v>
          </cell>
          <cell r="D944">
            <v>5975235.8388717137</v>
          </cell>
          <cell r="F944" t="str">
            <v>561SNPT</v>
          </cell>
          <cell r="G944" t="str">
            <v>561</v>
          </cell>
          <cell r="I944">
            <v>5975235.8388717137</v>
          </cell>
        </row>
        <row r="945">
          <cell r="A945" t="str">
            <v>562SNPT</v>
          </cell>
          <cell r="B945" t="str">
            <v>562</v>
          </cell>
          <cell r="D945">
            <v>770529.78181156516</v>
          </cell>
          <cell r="F945" t="str">
            <v>562SNPT</v>
          </cell>
          <cell r="G945" t="str">
            <v>562</v>
          </cell>
          <cell r="I945">
            <v>770529.78181156516</v>
          </cell>
        </row>
        <row r="946">
          <cell r="A946" t="str">
            <v>563SNPT</v>
          </cell>
          <cell r="B946" t="str">
            <v>563</v>
          </cell>
          <cell r="D946">
            <v>2279443.2663829098</v>
          </cell>
          <cell r="F946" t="str">
            <v>563SNPT</v>
          </cell>
          <cell r="G946" t="str">
            <v>563</v>
          </cell>
          <cell r="I946">
            <v>2279443.2663829098</v>
          </cell>
        </row>
        <row r="947">
          <cell r="A947" t="str">
            <v>565SE</v>
          </cell>
          <cell r="B947" t="str">
            <v>565</v>
          </cell>
          <cell r="D947">
            <v>294050.71999999997</v>
          </cell>
          <cell r="F947" t="str">
            <v>565SE</v>
          </cell>
          <cell r="G947" t="str">
            <v>565</v>
          </cell>
          <cell r="I947">
            <v>294050.71999999997</v>
          </cell>
        </row>
        <row r="948">
          <cell r="A948" t="str">
            <v>565SG</v>
          </cell>
          <cell r="B948" t="str">
            <v>565</v>
          </cell>
          <cell r="D948">
            <v>81833398.090000004</v>
          </cell>
          <cell r="F948" t="str">
            <v>565SG</v>
          </cell>
          <cell r="G948" t="str">
            <v>565</v>
          </cell>
          <cell r="I948">
            <v>81833398.090000004</v>
          </cell>
        </row>
        <row r="949">
          <cell r="A949" t="str">
            <v>566SNPT</v>
          </cell>
          <cell r="B949" t="str">
            <v>566</v>
          </cell>
          <cell r="D949">
            <v>-1057.9481801501825</v>
          </cell>
          <cell r="F949" t="str">
            <v>566SNPT</v>
          </cell>
          <cell r="G949" t="str">
            <v>566</v>
          </cell>
          <cell r="I949">
            <v>-1057.9481801501825</v>
          </cell>
        </row>
        <row r="950">
          <cell r="A950" t="str">
            <v>567SNPT</v>
          </cell>
          <cell r="B950" t="str">
            <v>567</v>
          </cell>
          <cell r="D950">
            <v>498013.78100954555</v>
          </cell>
          <cell r="F950" t="str">
            <v>567SNPT</v>
          </cell>
          <cell r="G950" t="str">
            <v>567</v>
          </cell>
          <cell r="I950">
            <v>498013.78100954555</v>
          </cell>
        </row>
        <row r="951">
          <cell r="A951" t="str">
            <v>568SNPT</v>
          </cell>
          <cell r="B951" t="str">
            <v>568</v>
          </cell>
          <cell r="D951">
            <v>5002.0520540540556</v>
          </cell>
          <cell r="F951" t="str">
            <v>568SNPT</v>
          </cell>
          <cell r="G951" t="str">
            <v>568</v>
          </cell>
          <cell r="I951">
            <v>5002.0520540540556</v>
          </cell>
        </row>
        <row r="952">
          <cell r="A952" t="str">
            <v>569SNPT</v>
          </cell>
          <cell r="B952" t="str">
            <v>569</v>
          </cell>
          <cell r="D952">
            <v>517.56589768339779</v>
          </cell>
          <cell r="F952" t="str">
            <v>569SNPT</v>
          </cell>
          <cell r="G952" t="str">
            <v>569</v>
          </cell>
          <cell r="I952">
            <v>517.56589768339779</v>
          </cell>
        </row>
        <row r="953">
          <cell r="A953" t="str">
            <v>570SNPT</v>
          </cell>
          <cell r="B953" t="str">
            <v>570</v>
          </cell>
          <cell r="D953">
            <v>7637193.2298898194</v>
          </cell>
          <cell r="F953" t="str">
            <v>570SNPT</v>
          </cell>
          <cell r="G953" t="str">
            <v>570</v>
          </cell>
          <cell r="I953">
            <v>7637193.2298898194</v>
          </cell>
        </row>
        <row r="954">
          <cell r="A954" t="str">
            <v>571SNPT</v>
          </cell>
          <cell r="B954" t="str">
            <v>571</v>
          </cell>
          <cell r="D954">
            <v>7493719.0459565055</v>
          </cell>
          <cell r="F954" t="str">
            <v>571SNPT</v>
          </cell>
          <cell r="G954" t="str">
            <v>571</v>
          </cell>
          <cell r="I954">
            <v>7493719.0459565055</v>
          </cell>
        </row>
        <row r="955">
          <cell r="A955" t="str">
            <v>572SNPT</v>
          </cell>
          <cell r="B955" t="str">
            <v>572</v>
          </cell>
          <cell r="D955">
            <v>21516.503181403183</v>
          </cell>
          <cell r="F955" t="str">
            <v>572SNPT</v>
          </cell>
          <cell r="G955" t="str">
            <v>572</v>
          </cell>
          <cell r="I955">
            <v>21516.503181403183</v>
          </cell>
        </row>
        <row r="956">
          <cell r="A956" t="str">
            <v>573SNPT</v>
          </cell>
          <cell r="B956" t="str">
            <v>573</v>
          </cell>
          <cell r="D956">
            <v>522712.08526568353</v>
          </cell>
          <cell r="F956" t="str">
            <v>573SNPT</v>
          </cell>
          <cell r="G956" t="str">
            <v>573</v>
          </cell>
          <cell r="I956">
            <v>522712.08526568353</v>
          </cell>
        </row>
        <row r="957">
          <cell r="A957" t="str">
            <v>580CA</v>
          </cell>
          <cell r="B957" t="str">
            <v>580</v>
          </cell>
          <cell r="D957">
            <v>29949.692321917806</v>
          </cell>
          <cell r="F957" t="str">
            <v>580CA</v>
          </cell>
          <cell r="G957" t="str">
            <v>580</v>
          </cell>
          <cell r="I957">
            <v>29949.692321917806</v>
          </cell>
        </row>
        <row r="958">
          <cell r="A958" t="str">
            <v>580IDU</v>
          </cell>
          <cell r="B958" t="str">
            <v>580</v>
          </cell>
          <cell r="D958">
            <v>-24492.389732876713</v>
          </cell>
          <cell r="F958" t="str">
            <v>580IDU</v>
          </cell>
          <cell r="G958" t="str">
            <v>580</v>
          </cell>
          <cell r="I958">
            <v>-24492.389732876713</v>
          </cell>
        </row>
        <row r="959">
          <cell r="A959" t="str">
            <v>580OR</v>
          </cell>
          <cell r="B959" t="str">
            <v>580</v>
          </cell>
          <cell r="D959">
            <v>-11790.253185367459</v>
          </cell>
          <cell r="F959" t="str">
            <v>580OR</v>
          </cell>
          <cell r="G959" t="str">
            <v>580</v>
          </cell>
          <cell r="I959">
            <v>-11790.253185367459</v>
          </cell>
        </row>
        <row r="960">
          <cell r="A960" t="str">
            <v>580SNPD</v>
          </cell>
          <cell r="B960" t="str">
            <v>580</v>
          </cell>
          <cell r="D960">
            <v>26449247.265437204</v>
          </cell>
          <cell r="F960" t="str">
            <v>580SNPD</v>
          </cell>
          <cell r="G960" t="str">
            <v>580</v>
          </cell>
          <cell r="I960">
            <v>26449247.265437204</v>
          </cell>
        </row>
        <row r="961">
          <cell r="A961" t="str">
            <v>580UT</v>
          </cell>
          <cell r="B961" t="str">
            <v>580</v>
          </cell>
          <cell r="D961">
            <v>-1485126.4305614266</v>
          </cell>
          <cell r="F961" t="str">
            <v>580UT</v>
          </cell>
          <cell r="G961" t="str">
            <v>580</v>
          </cell>
          <cell r="I961">
            <v>-1485126.4305614266</v>
          </cell>
        </row>
        <row r="962">
          <cell r="A962" t="str">
            <v>580WA</v>
          </cell>
          <cell r="B962" t="str">
            <v>580</v>
          </cell>
          <cell r="D962">
            <v>-134056.20431115461</v>
          </cell>
          <cell r="F962" t="str">
            <v>580WA</v>
          </cell>
          <cell r="G962" t="str">
            <v>580</v>
          </cell>
          <cell r="I962">
            <v>-134056.20431115461</v>
          </cell>
        </row>
        <row r="963">
          <cell r="A963" t="str">
            <v>580WYP</v>
          </cell>
          <cell r="B963" t="str">
            <v>580</v>
          </cell>
          <cell r="D963">
            <v>-121.90247553816047</v>
          </cell>
          <cell r="F963" t="str">
            <v>580WYP</v>
          </cell>
          <cell r="G963" t="str">
            <v>580</v>
          </cell>
          <cell r="I963">
            <v>-121.90247553816047</v>
          </cell>
        </row>
        <row r="964">
          <cell r="A964" t="str">
            <v>581SNPD</v>
          </cell>
          <cell r="B964" t="str">
            <v>581</v>
          </cell>
          <cell r="D964">
            <v>8364485.975533681</v>
          </cell>
          <cell r="F964" t="str">
            <v>581SNPD</v>
          </cell>
          <cell r="G964" t="str">
            <v>581</v>
          </cell>
          <cell r="I964">
            <v>8364485.975533681</v>
          </cell>
        </row>
        <row r="965">
          <cell r="A965" t="str">
            <v>582CA</v>
          </cell>
          <cell r="B965" t="str">
            <v>582</v>
          </cell>
          <cell r="D965">
            <v>39879.934102809639</v>
          </cell>
          <cell r="F965" t="str">
            <v>582CA</v>
          </cell>
          <cell r="G965" t="str">
            <v>582</v>
          </cell>
          <cell r="I965">
            <v>39879.934102809639</v>
          </cell>
        </row>
        <row r="966">
          <cell r="A966" t="str">
            <v>582IDU</v>
          </cell>
          <cell r="B966" t="str">
            <v>582</v>
          </cell>
          <cell r="D966">
            <v>189800.52821784868</v>
          </cell>
          <cell r="F966" t="str">
            <v>582IDU</v>
          </cell>
          <cell r="G966" t="str">
            <v>582</v>
          </cell>
          <cell r="I966">
            <v>189800.52821784868</v>
          </cell>
        </row>
        <row r="967">
          <cell r="A967" t="str">
            <v>582OR</v>
          </cell>
          <cell r="B967" t="str">
            <v>582</v>
          </cell>
          <cell r="D967">
            <v>628194.65530750784</v>
          </cell>
          <cell r="F967" t="str">
            <v>582OR</v>
          </cell>
          <cell r="G967" t="str">
            <v>582</v>
          </cell>
          <cell r="I967">
            <v>628194.65530750784</v>
          </cell>
        </row>
        <row r="968">
          <cell r="A968" t="str">
            <v>582SNPD</v>
          </cell>
          <cell r="B968" t="str">
            <v>582</v>
          </cell>
          <cell r="D968">
            <v>416596.3148927915</v>
          </cell>
          <cell r="F968" t="str">
            <v>582SNPD</v>
          </cell>
          <cell r="G968" t="str">
            <v>582</v>
          </cell>
          <cell r="I968">
            <v>416596.3148927915</v>
          </cell>
        </row>
        <row r="969">
          <cell r="A969" t="str">
            <v>582UT</v>
          </cell>
          <cell r="B969" t="str">
            <v>582</v>
          </cell>
          <cell r="D969">
            <v>872680.53618876869</v>
          </cell>
          <cell r="F969" t="str">
            <v>582UT</v>
          </cell>
          <cell r="G969" t="str">
            <v>582</v>
          </cell>
          <cell r="I969">
            <v>872680.53618876869</v>
          </cell>
        </row>
        <row r="970">
          <cell r="A970" t="str">
            <v>582WA</v>
          </cell>
          <cell r="B970" t="str">
            <v>582</v>
          </cell>
          <cell r="D970">
            <v>148230.8011136541</v>
          </cell>
          <cell r="F970" t="str">
            <v>582WA</v>
          </cell>
          <cell r="G970" t="str">
            <v>582</v>
          </cell>
          <cell r="I970">
            <v>148230.8011136541</v>
          </cell>
        </row>
        <row r="971">
          <cell r="A971" t="str">
            <v>582WYP</v>
          </cell>
          <cell r="B971" t="str">
            <v>582</v>
          </cell>
          <cell r="D971">
            <v>344807.47175320011</v>
          </cell>
          <cell r="F971" t="str">
            <v>582WYP</v>
          </cell>
          <cell r="G971" t="str">
            <v>582</v>
          </cell>
          <cell r="I971">
            <v>344807.47175320011</v>
          </cell>
        </row>
        <row r="972">
          <cell r="A972" t="str">
            <v>583CA</v>
          </cell>
          <cell r="B972" t="str">
            <v>583</v>
          </cell>
          <cell r="D972">
            <v>1052297.5568905314</v>
          </cell>
          <cell r="F972" t="str">
            <v>583CA</v>
          </cell>
          <cell r="G972" t="str">
            <v>583</v>
          </cell>
          <cell r="I972">
            <v>1052297.5568905314</v>
          </cell>
        </row>
        <row r="973">
          <cell r="A973" t="str">
            <v>583IDU</v>
          </cell>
          <cell r="B973" t="str">
            <v>583</v>
          </cell>
          <cell r="D973">
            <v>1204272.2392740205</v>
          </cell>
          <cell r="F973" t="str">
            <v>583IDU</v>
          </cell>
          <cell r="G973" t="str">
            <v>583</v>
          </cell>
          <cell r="I973">
            <v>1204272.2392740205</v>
          </cell>
        </row>
        <row r="974">
          <cell r="A974" t="str">
            <v>583OR</v>
          </cell>
          <cell r="B974" t="str">
            <v>583</v>
          </cell>
          <cell r="D974">
            <v>6767802.673488196</v>
          </cell>
          <cell r="F974" t="str">
            <v>583OR</v>
          </cell>
          <cell r="G974" t="str">
            <v>583</v>
          </cell>
          <cell r="I974">
            <v>6767802.673488196</v>
          </cell>
        </row>
        <row r="975">
          <cell r="A975" t="str">
            <v>583SNPD</v>
          </cell>
          <cell r="B975" t="str">
            <v>583</v>
          </cell>
          <cell r="D975">
            <v>3944018.7973869145</v>
          </cell>
          <cell r="F975" t="str">
            <v>583SNPD</v>
          </cell>
          <cell r="G975" t="str">
            <v>583</v>
          </cell>
          <cell r="I975">
            <v>3944018.7973869145</v>
          </cell>
        </row>
        <row r="976">
          <cell r="A976" t="str">
            <v>583UT</v>
          </cell>
          <cell r="B976" t="str">
            <v>583</v>
          </cell>
          <cell r="D976">
            <v>6635697.281739586</v>
          </cell>
          <cell r="F976" t="str">
            <v>583UT</v>
          </cell>
          <cell r="G976" t="str">
            <v>583</v>
          </cell>
          <cell r="I976">
            <v>6635697.281739586</v>
          </cell>
        </row>
        <row r="977">
          <cell r="A977" t="str">
            <v>583WA</v>
          </cell>
          <cell r="B977" t="str">
            <v>583</v>
          </cell>
          <cell r="D977">
            <v>1718808.8835243238</v>
          </cell>
          <cell r="F977" t="str">
            <v>583WA</v>
          </cell>
          <cell r="G977" t="str">
            <v>583</v>
          </cell>
          <cell r="I977">
            <v>1718808.8835243238</v>
          </cell>
        </row>
        <row r="978">
          <cell r="A978" t="str">
            <v>583WYP</v>
          </cell>
          <cell r="B978" t="str">
            <v>583</v>
          </cell>
          <cell r="D978">
            <v>1219093.5815595102</v>
          </cell>
          <cell r="F978" t="str">
            <v>583WYP</v>
          </cell>
          <cell r="G978" t="str">
            <v>583</v>
          </cell>
          <cell r="I978">
            <v>1219093.5815595102</v>
          </cell>
        </row>
        <row r="979">
          <cell r="A979" t="str">
            <v>583WYU</v>
          </cell>
          <cell r="B979" t="str">
            <v>583</v>
          </cell>
          <cell r="D979">
            <v>253748.65572912263</v>
          </cell>
          <cell r="F979" t="str">
            <v>583WYU</v>
          </cell>
          <cell r="G979" t="str">
            <v>583</v>
          </cell>
          <cell r="I979">
            <v>253748.65572912263</v>
          </cell>
        </row>
        <row r="980">
          <cell r="A980" t="str">
            <v>584CA</v>
          </cell>
          <cell r="B980" t="str">
            <v>584</v>
          </cell>
          <cell r="D980">
            <v>27241.666047589486</v>
          </cell>
          <cell r="F980" t="str">
            <v>584CA</v>
          </cell>
          <cell r="G980" t="str">
            <v>584</v>
          </cell>
          <cell r="I980">
            <v>27241.666047589486</v>
          </cell>
        </row>
        <row r="981">
          <cell r="A981" t="str">
            <v>584IDU</v>
          </cell>
          <cell r="B981" t="str">
            <v>584</v>
          </cell>
          <cell r="D981">
            <v>25601.16976285728</v>
          </cell>
          <cell r="F981" t="str">
            <v>584IDU</v>
          </cell>
          <cell r="G981" t="str">
            <v>584</v>
          </cell>
          <cell r="I981">
            <v>25601.16976285728</v>
          </cell>
        </row>
        <row r="982">
          <cell r="A982" t="str">
            <v>584OR</v>
          </cell>
          <cell r="B982" t="str">
            <v>584</v>
          </cell>
          <cell r="D982">
            <v>621936.64796988748</v>
          </cell>
          <cell r="F982" t="str">
            <v>584OR</v>
          </cell>
          <cell r="G982" t="str">
            <v>584</v>
          </cell>
          <cell r="I982">
            <v>621936.64796988748</v>
          </cell>
        </row>
        <row r="983">
          <cell r="A983" t="str">
            <v>584SNPD</v>
          </cell>
          <cell r="B983" t="str">
            <v>584</v>
          </cell>
          <cell r="D983">
            <v>1274.2986457221111</v>
          </cell>
          <cell r="F983" t="str">
            <v>584SNPD</v>
          </cell>
          <cell r="G983" t="str">
            <v>584</v>
          </cell>
          <cell r="I983">
            <v>1274.2986457221111</v>
          </cell>
        </row>
        <row r="984">
          <cell r="A984" t="str">
            <v>584UT</v>
          </cell>
          <cell r="B984" t="str">
            <v>584</v>
          </cell>
          <cell r="D984">
            <v>493483.6022546828</v>
          </cell>
          <cell r="F984" t="str">
            <v>584UT</v>
          </cell>
          <cell r="G984" t="str">
            <v>584</v>
          </cell>
          <cell r="I984">
            <v>493483.6022546828</v>
          </cell>
        </row>
        <row r="985">
          <cell r="A985" t="str">
            <v>584WA</v>
          </cell>
          <cell r="B985" t="str">
            <v>584</v>
          </cell>
          <cell r="D985">
            <v>44117.88452515479</v>
          </cell>
          <cell r="F985" t="str">
            <v>584WA</v>
          </cell>
          <cell r="G985" t="str">
            <v>584</v>
          </cell>
          <cell r="I985">
            <v>44117.88452515479</v>
          </cell>
        </row>
        <row r="986">
          <cell r="A986" t="str">
            <v>584WYP</v>
          </cell>
          <cell r="B986" t="str">
            <v>584</v>
          </cell>
          <cell r="D986">
            <v>45104.431813156145</v>
          </cell>
          <cell r="F986" t="str">
            <v>584WYP</v>
          </cell>
          <cell r="G986" t="str">
            <v>584</v>
          </cell>
          <cell r="I986">
            <v>45104.431813156145</v>
          </cell>
        </row>
        <row r="987">
          <cell r="A987" t="str">
            <v>584WYU</v>
          </cell>
          <cell r="B987" t="str">
            <v>584</v>
          </cell>
          <cell r="D987">
            <v>33399.059815846857</v>
          </cell>
          <cell r="F987" t="str">
            <v>584WYU</v>
          </cell>
          <cell r="G987" t="str">
            <v>584</v>
          </cell>
          <cell r="I987">
            <v>33399.059815846857</v>
          </cell>
        </row>
        <row r="988">
          <cell r="A988" t="str">
            <v>585SNPD</v>
          </cell>
          <cell r="B988" t="str">
            <v>585</v>
          </cell>
          <cell r="D988">
            <v>325409.97649622825</v>
          </cell>
          <cell r="F988" t="str">
            <v>585SNPD</v>
          </cell>
          <cell r="G988" t="str">
            <v>585</v>
          </cell>
          <cell r="I988">
            <v>325409.97649622825</v>
          </cell>
        </row>
        <row r="989">
          <cell r="A989" t="str">
            <v>586CA</v>
          </cell>
          <cell r="B989" t="str">
            <v>586</v>
          </cell>
          <cell r="D989">
            <v>143490.40853533725</v>
          </cell>
          <cell r="F989" t="str">
            <v>586CA</v>
          </cell>
          <cell r="G989" t="str">
            <v>586</v>
          </cell>
          <cell r="I989">
            <v>143490.40853533725</v>
          </cell>
        </row>
        <row r="990">
          <cell r="A990" t="str">
            <v>586IDU</v>
          </cell>
          <cell r="B990" t="str">
            <v>586</v>
          </cell>
          <cell r="D990">
            <v>261429.04623685597</v>
          </cell>
          <cell r="F990" t="str">
            <v>586IDU</v>
          </cell>
          <cell r="G990" t="str">
            <v>586</v>
          </cell>
          <cell r="I990">
            <v>261429.04623685597</v>
          </cell>
        </row>
        <row r="991">
          <cell r="A991" t="str">
            <v>586OR</v>
          </cell>
          <cell r="B991" t="str">
            <v>586</v>
          </cell>
          <cell r="D991">
            <v>1431784.8741373583</v>
          </cell>
          <cell r="F991" t="str">
            <v>586OR</v>
          </cell>
          <cell r="G991" t="str">
            <v>586</v>
          </cell>
          <cell r="I991">
            <v>1431784.8741373583</v>
          </cell>
        </row>
        <row r="992">
          <cell r="A992" t="str">
            <v>586SNPD</v>
          </cell>
          <cell r="B992" t="str">
            <v>586</v>
          </cell>
          <cell r="D992">
            <v>1945726.4404829359</v>
          </cell>
          <cell r="F992" t="str">
            <v>586SNPD</v>
          </cell>
          <cell r="G992" t="str">
            <v>586</v>
          </cell>
          <cell r="I992">
            <v>1945726.4404829359</v>
          </cell>
        </row>
        <row r="993">
          <cell r="A993" t="str">
            <v>586UT</v>
          </cell>
          <cell r="B993" t="str">
            <v>586</v>
          </cell>
          <cell r="D993">
            <v>1043335.2586151332</v>
          </cell>
          <cell r="F993" t="str">
            <v>586UT</v>
          </cell>
          <cell r="G993" t="str">
            <v>586</v>
          </cell>
          <cell r="I993">
            <v>1043335.2586151332</v>
          </cell>
        </row>
        <row r="994">
          <cell r="A994" t="str">
            <v>586WA</v>
          </cell>
          <cell r="B994" t="str">
            <v>586</v>
          </cell>
          <cell r="D994">
            <v>420043.48172639892</v>
          </cell>
          <cell r="F994" t="str">
            <v>586WA</v>
          </cell>
          <cell r="G994" t="str">
            <v>586</v>
          </cell>
          <cell r="I994">
            <v>420043.48172639892</v>
          </cell>
        </row>
        <row r="995">
          <cell r="A995" t="str">
            <v>586WYP</v>
          </cell>
          <cell r="B995" t="str">
            <v>586</v>
          </cell>
          <cell r="D995">
            <v>259798.77156749822</v>
          </cell>
          <cell r="F995" t="str">
            <v>586WYP</v>
          </cell>
          <cell r="G995" t="str">
            <v>586</v>
          </cell>
          <cell r="I995">
            <v>259798.77156749822</v>
          </cell>
        </row>
        <row r="996">
          <cell r="A996" t="str">
            <v>586WYU</v>
          </cell>
          <cell r="B996" t="str">
            <v>586</v>
          </cell>
          <cell r="D996">
            <v>52394.52199254946</v>
          </cell>
          <cell r="F996" t="str">
            <v>586WYU</v>
          </cell>
          <cell r="G996" t="str">
            <v>586</v>
          </cell>
          <cell r="I996">
            <v>52394.52199254946</v>
          </cell>
        </row>
        <row r="997">
          <cell r="A997" t="str">
            <v>587OR</v>
          </cell>
          <cell r="B997" t="str">
            <v>587</v>
          </cell>
          <cell r="D997">
            <v>11911.459419291157</v>
          </cell>
          <cell r="F997" t="str">
            <v>587OR</v>
          </cell>
          <cell r="G997" t="str">
            <v>587</v>
          </cell>
          <cell r="I997">
            <v>11911.459419291157</v>
          </cell>
        </row>
        <row r="998">
          <cell r="A998" t="str">
            <v>587SNPD</v>
          </cell>
          <cell r="B998" t="str">
            <v>587</v>
          </cell>
          <cell r="D998">
            <v>67024.028106718979</v>
          </cell>
          <cell r="F998" t="str">
            <v>587SNPD</v>
          </cell>
          <cell r="G998" t="str">
            <v>587</v>
          </cell>
          <cell r="I998">
            <v>67024.028106718979</v>
          </cell>
        </row>
        <row r="999">
          <cell r="A999" t="str">
            <v>588CA</v>
          </cell>
          <cell r="B999" t="str">
            <v>588</v>
          </cell>
          <cell r="D999">
            <v>117023.5935352362</v>
          </cell>
          <cell r="F999" t="str">
            <v>588CA</v>
          </cell>
          <cell r="G999" t="str">
            <v>588</v>
          </cell>
          <cell r="I999">
            <v>117023.5935352362</v>
          </cell>
        </row>
        <row r="1000">
          <cell r="A1000" t="str">
            <v>588IDU</v>
          </cell>
          <cell r="B1000" t="str">
            <v>588</v>
          </cell>
          <cell r="D1000">
            <v>867617.53493521386</v>
          </cell>
          <cell r="F1000" t="str">
            <v>588IDU</v>
          </cell>
          <cell r="G1000" t="str">
            <v>588</v>
          </cell>
          <cell r="I1000">
            <v>867617.53493521386</v>
          </cell>
        </row>
        <row r="1001">
          <cell r="A1001" t="str">
            <v>588OR</v>
          </cell>
          <cell r="B1001" t="str">
            <v>588</v>
          </cell>
          <cell r="D1001">
            <v>4497433.2268166607</v>
          </cell>
          <cell r="F1001" t="str">
            <v>588OR</v>
          </cell>
          <cell r="G1001" t="str">
            <v>588</v>
          </cell>
          <cell r="I1001">
            <v>4497433.2268166607</v>
          </cell>
        </row>
        <row r="1002">
          <cell r="A1002" t="str">
            <v>588SNPD</v>
          </cell>
          <cell r="B1002" t="str">
            <v>588</v>
          </cell>
          <cell r="D1002">
            <v>13575560.126644596</v>
          </cell>
          <cell r="F1002" t="str">
            <v>588SNPD</v>
          </cell>
          <cell r="G1002" t="str">
            <v>588</v>
          </cell>
          <cell r="I1002">
            <v>13575560.126644596</v>
          </cell>
        </row>
        <row r="1003">
          <cell r="A1003" t="str">
            <v>588UT</v>
          </cell>
          <cell r="B1003" t="str">
            <v>588</v>
          </cell>
          <cell r="D1003">
            <v>5030015.1378090717</v>
          </cell>
          <cell r="F1003" t="str">
            <v>588UT</v>
          </cell>
          <cell r="G1003" t="str">
            <v>588</v>
          </cell>
          <cell r="I1003">
            <v>5030015.1378090717</v>
          </cell>
        </row>
        <row r="1004">
          <cell r="A1004" t="str">
            <v>588WA</v>
          </cell>
          <cell r="B1004" t="str">
            <v>588</v>
          </cell>
          <cell r="D1004">
            <v>462350.18320067145</v>
          </cell>
          <cell r="F1004" t="str">
            <v>588WA</v>
          </cell>
          <cell r="G1004" t="str">
            <v>588</v>
          </cell>
          <cell r="I1004">
            <v>462350.18320067145</v>
          </cell>
        </row>
        <row r="1005">
          <cell r="A1005" t="str">
            <v>588WYP</v>
          </cell>
          <cell r="B1005" t="str">
            <v>588</v>
          </cell>
          <cell r="D1005">
            <v>903412.43844312546</v>
          </cell>
          <cell r="F1005" t="str">
            <v>588WYP</v>
          </cell>
          <cell r="G1005" t="str">
            <v>588</v>
          </cell>
          <cell r="I1005">
            <v>903412.43844312546</v>
          </cell>
        </row>
        <row r="1006">
          <cell r="A1006" t="str">
            <v>588WYU</v>
          </cell>
          <cell r="B1006" t="str">
            <v>588</v>
          </cell>
          <cell r="D1006">
            <v>154263.27862978214</v>
          </cell>
          <cell r="F1006" t="str">
            <v>588WYU</v>
          </cell>
          <cell r="G1006" t="str">
            <v>588</v>
          </cell>
          <cell r="I1006">
            <v>154263.27862978214</v>
          </cell>
        </row>
        <row r="1007">
          <cell r="A1007" t="str">
            <v>589CA</v>
          </cell>
          <cell r="B1007" t="str">
            <v>589</v>
          </cell>
          <cell r="D1007">
            <v>123745.84258023485</v>
          </cell>
          <cell r="F1007" t="str">
            <v>589CA</v>
          </cell>
          <cell r="G1007" t="str">
            <v>589</v>
          </cell>
          <cell r="I1007">
            <v>123745.84258023485</v>
          </cell>
        </row>
        <row r="1008">
          <cell r="A1008" t="str">
            <v>589IDU</v>
          </cell>
          <cell r="B1008" t="str">
            <v>589</v>
          </cell>
          <cell r="D1008">
            <v>14151.806996086105</v>
          </cell>
          <cell r="F1008" t="str">
            <v>589IDU</v>
          </cell>
          <cell r="G1008" t="str">
            <v>589</v>
          </cell>
          <cell r="I1008">
            <v>14151.806996086105</v>
          </cell>
        </row>
        <row r="1009">
          <cell r="A1009" t="str">
            <v>589OR</v>
          </cell>
          <cell r="B1009" t="str">
            <v>589</v>
          </cell>
          <cell r="D1009">
            <v>1469424.7966624268</v>
          </cell>
          <cell r="F1009" t="str">
            <v>589OR</v>
          </cell>
          <cell r="G1009" t="str">
            <v>589</v>
          </cell>
          <cell r="I1009">
            <v>1469424.7966624268</v>
          </cell>
        </row>
        <row r="1010">
          <cell r="A1010" t="str">
            <v>589SNPD</v>
          </cell>
          <cell r="B1010" t="str">
            <v>589</v>
          </cell>
          <cell r="D1010">
            <v>1083820.9114902152</v>
          </cell>
          <cell r="F1010" t="str">
            <v>589SNPD</v>
          </cell>
          <cell r="G1010" t="str">
            <v>589</v>
          </cell>
          <cell r="I1010">
            <v>1083820.9114902152</v>
          </cell>
        </row>
        <row r="1011">
          <cell r="A1011" t="str">
            <v>589UT</v>
          </cell>
          <cell r="B1011" t="str">
            <v>589</v>
          </cell>
          <cell r="D1011">
            <v>508073.0357475538</v>
          </cell>
          <cell r="F1011" t="str">
            <v>589UT</v>
          </cell>
          <cell r="G1011" t="str">
            <v>589</v>
          </cell>
          <cell r="I1011">
            <v>508073.0357475538</v>
          </cell>
        </row>
        <row r="1012">
          <cell r="A1012" t="str">
            <v>589WA</v>
          </cell>
          <cell r="B1012" t="str">
            <v>589</v>
          </cell>
          <cell r="D1012">
            <v>267642.78790900193</v>
          </cell>
          <cell r="F1012" t="str">
            <v>589WA</v>
          </cell>
          <cell r="G1012" t="str">
            <v>589</v>
          </cell>
          <cell r="I1012">
            <v>267642.78790900193</v>
          </cell>
        </row>
        <row r="1013">
          <cell r="A1013" t="str">
            <v>589WYP</v>
          </cell>
          <cell r="B1013" t="str">
            <v>589</v>
          </cell>
          <cell r="D1013">
            <v>619890.70550782781</v>
          </cell>
          <cell r="F1013" t="str">
            <v>589WYP</v>
          </cell>
          <cell r="G1013" t="str">
            <v>589</v>
          </cell>
          <cell r="I1013">
            <v>619890.70550782781</v>
          </cell>
        </row>
        <row r="1014">
          <cell r="A1014" t="str">
            <v>589WYU</v>
          </cell>
          <cell r="B1014" t="str">
            <v>589</v>
          </cell>
          <cell r="D1014">
            <v>2079.3569324853229</v>
          </cell>
          <cell r="F1014" t="str">
            <v>589WYU</v>
          </cell>
          <cell r="G1014" t="str">
            <v>589</v>
          </cell>
          <cell r="I1014">
            <v>2079.3569324853229</v>
          </cell>
        </row>
        <row r="1015">
          <cell r="A1015" t="str">
            <v>590OR</v>
          </cell>
          <cell r="B1015" t="str">
            <v>590</v>
          </cell>
          <cell r="D1015">
            <v>355600.63668404095</v>
          </cell>
          <cell r="F1015" t="str">
            <v>590OR</v>
          </cell>
          <cell r="G1015" t="str">
            <v>590</v>
          </cell>
          <cell r="I1015">
            <v>355600.63668404095</v>
          </cell>
        </row>
        <row r="1016">
          <cell r="A1016" t="str">
            <v>590SNPD</v>
          </cell>
          <cell r="B1016" t="str">
            <v>590</v>
          </cell>
          <cell r="D1016">
            <v>342245.74273444334</v>
          </cell>
          <cell r="F1016" t="str">
            <v>590SNPD</v>
          </cell>
          <cell r="G1016" t="str">
            <v>590</v>
          </cell>
          <cell r="I1016">
            <v>342245.74273444334</v>
          </cell>
        </row>
        <row r="1017">
          <cell r="A1017" t="str">
            <v>590UT</v>
          </cell>
          <cell r="B1017" t="str">
            <v>590</v>
          </cell>
          <cell r="D1017">
            <v>285247.21686810232</v>
          </cell>
          <cell r="F1017" t="str">
            <v>590UT</v>
          </cell>
          <cell r="G1017" t="str">
            <v>590</v>
          </cell>
          <cell r="I1017">
            <v>285247.21686810232</v>
          </cell>
        </row>
        <row r="1018">
          <cell r="A1018" t="str">
            <v>590WYP</v>
          </cell>
          <cell r="B1018" t="str">
            <v>590</v>
          </cell>
          <cell r="D1018">
            <v>188082.32535234105</v>
          </cell>
          <cell r="F1018" t="str">
            <v>590WYP</v>
          </cell>
          <cell r="G1018" t="str">
            <v>590</v>
          </cell>
          <cell r="I1018">
            <v>188082.32535234105</v>
          </cell>
        </row>
        <row r="1019">
          <cell r="A1019" t="str">
            <v>591CA</v>
          </cell>
          <cell r="B1019" t="str">
            <v>591</v>
          </cell>
          <cell r="D1019">
            <v>46958.284557547726</v>
          </cell>
          <cell r="F1019" t="str">
            <v>591CA</v>
          </cell>
          <cell r="G1019" t="str">
            <v>591</v>
          </cell>
          <cell r="I1019">
            <v>46958.284557547726</v>
          </cell>
        </row>
        <row r="1020">
          <cell r="A1020" t="str">
            <v>591IDU</v>
          </cell>
          <cell r="B1020" t="str">
            <v>591</v>
          </cell>
          <cell r="D1020">
            <v>107628.96159629847</v>
          </cell>
          <cell r="F1020" t="str">
            <v>591IDU</v>
          </cell>
          <cell r="G1020" t="str">
            <v>591</v>
          </cell>
          <cell r="I1020">
            <v>107628.96159629847</v>
          </cell>
        </row>
        <row r="1021">
          <cell r="A1021" t="str">
            <v>591OR</v>
          </cell>
          <cell r="B1021" t="str">
            <v>591</v>
          </cell>
          <cell r="D1021">
            <v>384243.40737998846</v>
          </cell>
          <cell r="F1021" t="str">
            <v>591OR</v>
          </cell>
          <cell r="G1021" t="str">
            <v>591</v>
          </cell>
          <cell r="I1021">
            <v>384243.40737998846</v>
          </cell>
        </row>
        <row r="1022">
          <cell r="A1022" t="str">
            <v>591SNPD</v>
          </cell>
          <cell r="B1022" t="str">
            <v>591</v>
          </cell>
          <cell r="D1022">
            <v>536459.43493348768</v>
          </cell>
          <cell r="F1022" t="str">
            <v>591SNPD</v>
          </cell>
          <cell r="G1022" t="str">
            <v>591</v>
          </cell>
          <cell r="I1022">
            <v>536459.43493348768</v>
          </cell>
        </row>
        <row r="1023">
          <cell r="A1023" t="str">
            <v>591UT</v>
          </cell>
          <cell r="B1023" t="str">
            <v>591</v>
          </cell>
          <cell r="D1023">
            <v>843587.30785425124</v>
          </cell>
          <cell r="F1023" t="str">
            <v>591UT</v>
          </cell>
          <cell r="G1023" t="str">
            <v>591</v>
          </cell>
          <cell r="I1023">
            <v>843587.30785425124</v>
          </cell>
        </row>
        <row r="1024">
          <cell r="A1024" t="str">
            <v>591WA</v>
          </cell>
          <cell r="B1024" t="str">
            <v>591</v>
          </cell>
          <cell r="D1024">
            <v>92000.416818970523</v>
          </cell>
          <cell r="F1024" t="str">
            <v>591WA</v>
          </cell>
          <cell r="G1024" t="str">
            <v>591</v>
          </cell>
          <cell r="I1024">
            <v>92000.416818970523</v>
          </cell>
        </row>
        <row r="1025">
          <cell r="A1025" t="str">
            <v>591WYP</v>
          </cell>
          <cell r="B1025" t="str">
            <v>591</v>
          </cell>
          <cell r="D1025">
            <v>156691.26690572588</v>
          </cell>
          <cell r="F1025" t="str">
            <v>591WYP</v>
          </cell>
          <cell r="G1025" t="str">
            <v>591</v>
          </cell>
          <cell r="I1025">
            <v>156691.26690572588</v>
          </cell>
        </row>
        <row r="1026">
          <cell r="A1026" t="str">
            <v>591WYU</v>
          </cell>
          <cell r="B1026" t="str">
            <v>591</v>
          </cell>
          <cell r="D1026">
            <v>22557.08481203008</v>
          </cell>
          <cell r="F1026" t="str">
            <v>591WYU</v>
          </cell>
          <cell r="G1026" t="str">
            <v>591</v>
          </cell>
          <cell r="I1026">
            <v>22557.08481203008</v>
          </cell>
        </row>
        <row r="1027">
          <cell r="A1027" t="str">
            <v>592CA</v>
          </cell>
          <cell r="B1027" t="str">
            <v>592</v>
          </cell>
          <cell r="D1027">
            <v>150751.95200847302</v>
          </cell>
          <cell r="F1027" t="str">
            <v>592CA</v>
          </cell>
          <cell r="G1027" t="str">
            <v>592</v>
          </cell>
          <cell r="I1027">
            <v>150751.95200847302</v>
          </cell>
        </row>
        <row r="1028">
          <cell r="A1028" t="str">
            <v>592IDU</v>
          </cell>
          <cell r="B1028" t="str">
            <v>592</v>
          </cell>
          <cell r="D1028">
            <v>332365.28272341535</v>
          </cell>
          <cell r="F1028" t="str">
            <v>592IDU</v>
          </cell>
          <cell r="G1028" t="str">
            <v>592</v>
          </cell>
          <cell r="I1028">
            <v>332365.28272341535</v>
          </cell>
        </row>
        <row r="1029">
          <cell r="A1029" t="str">
            <v>592OR</v>
          </cell>
          <cell r="B1029" t="str">
            <v>592</v>
          </cell>
          <cell r="D1029">
            <v>2152219.2208677297</v>
          </cell>
          <cell r="F1029" t="str">
            <v>592OR</v>
          </cell>
          <cell r="G1029" t="str">
            <v>592</v>
          </cell>
          <cell r="I1029">
            <v>2152219.2208677297</v>
          </cell>
        </row>
        <row r="1030">
          <cell r="A1030" t="str">
            <v>592SNPD</v>
          </cell>
          <cell r="B1030" t="str">
            <v>592</v>
          </cell>
          <cell r="D1030">
            <v>1944595.9030356463</v>
          </cell>
          <cell r="F1030" t="str">
            <v>592SNPD</v>
          </cell>
          <cell r="G1030" t="str">
            <v>592</v>
          </cell>
          <cell r="I1030">
            <v>1944595.9030356463</v>
          </cell>
        </row>
        <row r="1031">
          <cell r="A1031" t="str">
            <v>592UT</v>
          </cell>
          <cell r="B1031" t="str">
            <v>592</v>
          </cell>
          <cell r="D1031">
            <v>2629501.001851758</v>
          </cell>
          <cell r="F1031" t="str">
            <v>592UT</v>
          </cell>
          <cell r="G1031" t="str">
            <v>592</v>
          </cell>
          <cell r="I1031">
            <v>2629501.001851758</v>
          </cell>
        </row>
        <row r="1032">
          <cell r="A1032" t="str">
            <v>592WA</v>
          </cell>
          <cell r="B1032" t="str">
            <v>592</v>
          </cell>
          <cell r="D1032">
            <v>757299.9242778637</v>
          </cell>
          <cell r="F1032" t="str">
            <v>592WA</v>
          </cell>
          <cell r="G1032" t="str">
            <v>592</v>
          </cell>
          <cell r="I1032">
            <v>757299.9242778637</v>
          </cell>
        </row>
        <row r="1033">
          <cell r="A1033" t="str">
            <v>592WYP</v>
          </cell>
          <cell r="B1033" t="str">
            <v>592</v>
          </cell>
          <cell r="D1033">
            <v>1084873.1514497853</v>
          </cell>
          <cell r="F1033" t="str">
            <v>592WYP</v>
          </cell>
          <cell r="G1033" t="str">
            <v>592</v>
          </cell>
          <cell r="I1033">
            <v>1084873.1514497853</v>
          </cell>
        </row>
        <row r="1034">
          <cell r="A1034" t="str">
            <v>592WYU</v>
          </cell>
          <cell r="B1034" t="str">
            <v>592</v>
          </cell>
          <cell r="D1034">
            <v>11362.831871048586</v>
          </cell>
          <cell r="F1034" t="str">
            <v>592WYU</v>
          </cell>
          <cell r="G1034" t="str">
            <v>592</v>
          </cell>
          <cell r="I1034">
            <v>11362.831871048586</v>
          </cell>
        </row>
        <row r="1035">
          <cell r="A1035" t="str">
            <v>593CA</v>
          </cell>
          <cell r="B1035" t="str">
            <v>593</v>
          </cell>
          <cell r="D1035">
            <v>5041221.9235233357</v>
          </cell>
          <cell r="F1035" t="str">
            <v>593CA</v>
          </cell>
          <cell r="G1035" t="str">
            <v>593</v>
          </cell>
          <cell r="I1035">
            <v>5041221.9235233357</v>
          </cell>
        </row>
        <row r="1036">
          <cell r="A1036" t="str">
            <v>593IDU</v>
          </cell>
          <cell r="B1036" t="str">
            <v>593</v>
          </cell>
          <cell r="D1036">
            <v>3327106.8554959726</v>
          </cell>
          <cell r="F1036" t="str">
            <v>593IDU</v>
          </cell>
          <cell r="G1036" t="str">
            <v>593</v>
          </cell>
          <cell r="I1036">
            <v>3327106.8554959726</v>
          </cell>
        </row>
        <row r="1037">
          <cell r="A1037" t="str">
            <v>593OR</v>
          </cell>
          <cell r="B1037" t="str">
            <v>593</v>
          </cell>
          <cell r="D1037">
            <v>36461455.990894392</v>
          </cell>
          <cell r="F1037" t="str">
            <v>593OR</v>
          </cell>
          <cell r="G1037" t="str">
            <v>593</v>
          </cell>
          <cell r="I1037">
            <v>36461455.990894392</v>
          </cell>
        </row>
        <row r="1038">
          <cell r="A1038" t="str">
            <v>593SNPD</v>
          </cell>
          <cell r="B1038" t="str">
            <v>593</v>
          </cell>
          <cell r="D1038">
            <v>-44729128.207754336</v>
          </cell>
          <cell r="F1038" t="str">
            <v>593SNPD</v>
          </cell>
          <cell r="G1038" t="str">
            <v>593</v>
          </cell>
          <cell r="I1038">
            <v>-44729128.207754336</v>
          </cell>
        </row>
        <row r="1039">
          <cell r="A1039" t="str">
            <v>593UT</v>
          </cell>
          <cell r="B1039" t="str">
            <v>593</v>
          </cell>
          <cell r="D1039">
            <v>42215586.797238238</v>
          </cell>
          <cell r="F1039" t="str">
            <v>593UT</v>
          </cell>
          <cell r="G1039" t="str">
            <v>593</v>
          </cell>
          <cell r="I1039">
            <v>42215586.797238238</v>
          </cell>
        </row>
        <row r="1040">
          <cell r="A1040" t="str">
            <v>593WA</v>
          </cell>
          <cell r="B1040" t="str">
            <v>593</v>
          </cell>
          <cell r="D1040">
            <v>5252377.0510306973</v>
          </cell>
          <cell r="F1040" t="str">
            <v>593WA</v>
          </cell>
          <cell r="G1040" t="str">
            <v>593</v>
          </cell>
          <cell r="I1040">
            <v>5252377.0510306973</v>
          </cell>
        </row>
        <row r="1041">
          <cell r="A1041" t="str">
            <v>593WYP</v>
          </cell>
          <cell r="B1041" t="str">
            <v>593</v>
          </cell>
          <cell r="D1041">
            <v>4550658.4990877844</v>
          </cell>
          <cell r="F1041" t="str">
            <v>593WYP</v>
          </cell>
          <cell r="G1041" t="str">
            <v>593</v>
          </cell>
          <cell r="I1041">
            <v>4550658.4990877844</v>
          </cell>
        </row>
        <row r="1042">
          <cell r="A1042" t="str">
            <v>593WYU</v>
          </cell>
          <cell r="B1042" t="str">
            <v>593</v>
          </cell>
          <cell r="D1042">
            <v>860323.86614763271</v>
          </cell>
          <cell r="F1042" t="str">
            <v>593WYU</v>
          </cell>
          <cell r="G1042" t="str">
            <v>593</v>
          </cell>
          <cell r="I1042">
            <v>860323.86614763271</v>
          </cell>
        </row>
        <row r="1043">
          <cell r="A1043" t="str">
            <v>594CA</v>
          </cell>
          <cell r="B1043" t="str">
            <v>594</v>
          </cell>
          <cell r="D1043">
            <v>623567.86746458197</v>
          </cell>
          <cell r="F1043" t="str">
            <v>594CA</v>
          </cell>
          <cell r="G1043" t="str">
            <v>594</v>
          </cell>
          <cell r="I1043">
            <v>623567.86746458197</v>
          </cell>
        </row>
        <row r="1044">
          <cell r="A1044" t="str">
            <v>594IDU</v>
          </cell>
          <cell r="B1044" t="str">
            <v>594</v>
          </cell>
          <cell r="D1044">
            <v>765088.70418300922</v>
          </cell>
          <cell r="F1044" t="str">
            <v>594IDU</v>
          </cell>
          <cell r="G1044" t="str">
            <v>594</v>
          </cell>
          <cell r="I1044">
            <v>765088.70418300922</v>
          </cell>
        </row>
        <row r="1045">
          <cell r="A1045" t="str">
            <v>594OR</v>
          </cell>
          <cell r="B1045" t="str">
            <v>594</v>
          </cell>
          <cell r="D1045">
            <v>6928718.1691250224</v>
          </cell>
          <cell r="F1045" t="str">
            <v>594OR</v>
          </cell>
          <cell r="G1045" t="str">
            <v>594</v>
          </cell>
          <cell r="I1045">
            <v>6928718.1691250224</v>
          </cell>
        </row>
        <row r="1046">
          <cell r="A1046" t="str">
            <v>594SNPD</v>
          </cell>
          <cell r="B1046" t="str">
            <v>594</v>
          </cell>
          <cell r="D1046">
            <v>1600349.1792522692</v>
          </cell>
          <cell r="F1046" t="str">
            <v>594SNPD</v>
          </cell>
          <cell r="G1046" t="str">
            <v>594</v>
          </cell>
          <cell r="I1046">
            <v>1600349.1792522692</v>
          </cell>
        </row>
        <row r="1047">
          <cell r="A1047" t="str">
            <v>594UT</v>
          </cell>
          <cell r="B1047" t="str">
            <v>594</v>
          </cell>
          <cell r="D1047">
            <v>11441548.081003001</v>
          </cell>
          <cell r="F1047" t="str">
            <v>594UT</v>
          </cell>
          <cell r="G1047" t="str">
            <v>594</v>
          </cell>
          <cell r="I1047">
            <v>11441548.081003001</v>
          </cell>
        </row>
        <row r="1048">
          <cell r="A1048" t="str">
            <v>594WA</v>
          </cell>
          <cell r="B1048" t="str">
            <v>594</v>
          </cell>
          <cell r="D1048">
            <v>1385916.529744775</v>
          </cell>
          <cell r="F1048" t="str">
            <v>594WA</v>
          </cell>
          <cell r="G1048" t="str">
            <v>594</v>
          </cell>
          <cell r="I1048">
            <v>1385916.529744775</v>
          </cell>
        </row>
        <row r="1049">
          <cell r="A1049" t="str">
            <v>594WYP</v>
          </cell>
          <cell r="B1049" t="str">
            <v>594</v>
          </cell>
          <cell r="D1049">
            <v>1343060.7274626577</v>
          </cell>
          <cell r="F1049" t="str">
            <v>594WYP</v>
          </cell>
          <cell r="G1049" t="str">
            <v>594</v>
          </cell>
          <cell r="I1049">
            <v>1343060.7274626577</v>
          </cell>
        </row>
        <row r="1050">
          <cell r="A1050" t="str">
            <v>594WYU</v>
          </cell>
          <cell r="B1050" t="str">
            <v>594</v>
          </cell>
          <cell r="D1050">
            <v>368713.8846674072</v>
          </cell>
          <cell r="F1050" t="str">
            <v>594WYU</v>
          </cell>
          <cell r="G1050" t="str">
            <v>594</v>
          </cell>
          <cell r="I1050">
            <v>368713.8846674072</v>
          </cell>
        </row>
        <row r="1051">
          <cell r="A1051" t="str">
            <v>595CA</v>
          </cell>
          <cell r="B1051" t="str">
            <v>595</v>
          </cell>
          <cell r="D1051">
            <v>26954.997834256334</v>
          </cell>
          <cell r="F1051" t="str">
            <v>595CA</v>
          </cell>
          <cell r="G1051" t="str">
            <v>595</v>
          </cell>
          <cell r="I1051">
            <v>26954.997834256334</v>
          </cell>
        </row>
        <row r="1052">
          <cell r="A1052" t="str">
            <v>595IDU</v>
          </cell>
          <cell r="B1052" t="str">
            <v>595</v>
          </cell>
          <cell r="D1052">
            <v>41828.41427020105</v>
          </cell>
          <cell r="F1052" t="str">
            <v>595IDU</v>
          </cell>
          <cell r="G1052" t="str">
            <v>595</v>
          </cell>
          <cell r="I1052">
            <v>41828.41427020105</v>
          </cell>
        </row>
        <row r="1053">
          <cell r="A1053" t="str">
            <v>595OR</v>
          </cell>
          <cell r="B1053" t="str">
            <v>595</v>
          </cell>
          <cell r="D1053">
            <v>675659.80885250773</v>
          </cell>
          <cell r="F1053" t="str">
            <v>595OR</v>
          </cell>
          <cell r="G1053" t="str">
            <v>595</v>
          </cell>
          <cell r="I1053">
            <v>675659.80885250773</v>
          </cell>
        </row>
        <row r="1054">
          <cell r="A1054" t="str">
            <v>595SNPD</v>
          </cell>
          <cell r="B1054" t="str">
            <v>595</v>
          </cell>
          <cell r="D1054">
            <v>23240.270880651835</v>
          </cell>
          <cell r="F1054" t="str">
            <v>595SNPD</v>
          </cell>
          <cell r="G1054" t="str">
            <v>595</v>
          </cell>
          <cell r="I1054">
            <v>23240.270880651835</v>
          </cell>
        </row>
        <row r="1055">
          <cell r="A1055" t="str">
            <v>595UT</v>
          </cell>
          <cell r="B1055" t="str">
            <v>595</v>
          </cell>
          <cell r="D1055">
            <v>48406.209932337966</v>
          </cell>
          <cell r="F1055" t="str">
            <v>595UT</v>
          </cell>
          <cell r="G1055" t="str">
            <v>595</v>
          </cell>
          <cell r="I1055">
            <v>48406.209932337966</v>
          </cell>
        </row>
        <row r="1056">
          <cell r="A1056" t="str">
            <v>595WA</v>
          </cell>
          <cell r="B1056" t="str">
            <v>595</v>
          </cell>
          <cell r="D1056">
            <v>129935.02635646329</v>
          </cell>
          <cell r="F1056" t="str">
            <v>595WA</v>
          </cell>
          <cell r="G1056" t="str">
            <v>595</v>
          </cell>
          <cell r="I1056">
            <v>129935.02635646329</v>
          </cell>
        </row>
        <row r="1057">
          <cell r="A1057" t="str">
            <v>595WYP</v>
          </cell>
          <cell r="B1057" t="str">
            <v>595</v>
          </cell>
          <cell r="D1057">
            <v>114885.92782438206</v>
          </cell>
          <cell r="F1057" t="str">
            <v>595WYP</v>
          </cell>
          <cell r="G1057" t="str">
            <v>595</v>
          </cell>
          <cell r="I1057">
            <v>114885.92782438206</v>
          </cell>
        </row>
        <row r="1058">
          <cell r="A1058" t="str">
            <v>596CA</v>
          </cell>
          <cell r="B1058" t="str">
            <v>596</v>
          </cell>
          <cell r="D1058">
            <v>60722.310002072692</v>
          </cell>
          <cell r="F1058" t="str">
            <v>596CA</v>
          </cell>
          <cell r="G1058" t="str">
            <v>596</v>
          </cell>
          <cell r="I1058">
            <v>60722.310002072692</v>
          </cell>
        </row>
        <row r="1059">
          <cell r="A1059" t="str">
            <v>596IDU</v>
          </cell>
          <cell r="B1059" t="str">
            <v>596</v>
          </cell>
          <cell r="D1059">
            <v>123047.59659631623</v>
          </cell>
          <cell r="F1059" t="str">
            <v>596IDU</v>
          </cell>
          <cell r="G1059" t="str">
            <v>596</v>
          </cell>
          <cell r="I1059">
            <v>123047.59659631623</v>
          </cell>
        </row>
        <row r="1060">
          <cell r="A1060" t="str">
            <v>596OR</v>
          </cell>
          <cell r="B1060" t="str">
            <v>596</v>
          </cell>
          <cell r="D1060">
            <v>729070.81022470072</v>
          </cell>
          <cell r="F1060" t="str">
            <v>596OR</v>
          </cell>
          <cell r="G1060" t="str">
            <v>596</v>
          </cell>
          <cell r="I1060">
            <v>729070.81022470072</v>
          </cell>
        </row>
        <row r="1061">
          <cell r="A1061" t="str">
            <v>596SNPD</v>
          </cell>
          <cell r="B1061" t="str">
            <v>596</v>
          </cell>
          <cell r="D1061">
            <v>787796.85935459961</v>
          </cell>
          <cell r="F1061" t="str">
            <v>596SNPD</v>
          </cell>
          <cell r="G1061" t="str">
            <v>596</v>
          </cell>
          <cell r="I1061">
            <v>787796.85935459961</v>
          </cell>
        </row>
        <row r="1062">
          <cell r="A1062" t="str">
            <v>596UT</v>
          </cell>
          <cell r="B1062" t="str">
            <v>596</v>
          </cell>
          <cell r="D1062">
            <v>2416493.7601779876</v>
          </cell>
          <cell r="F1062" t="str">
            <v>596UT</v>
          </cell>
          <cell r="G1062" t="str">
            <v>596</v>
          </cell>
          <cell r="I1062">
            <v>2416493.7601779876</v>
          </cell>
        </row>
        <row r="1063">
          <cell r="A1063" t="str">
            <v>596WA</v>
          </cell>
          <cell r="B1063" t="str">
            <v>596</v>
          </cell>
          <cell r="D1063">
            <v>158822.59149637516</v>
          </cell>
          <cell r="F1063" t="str">
            <v>596WA</v>
          </cell>
          <cell r="G1063" t="str">
            <v>596</v>
          </cell>
          <cell r="I1063">
            <v>158822.59149637516</v>
          </cell>
        </row>
        <row r="1064">
          <cell r="A1064" t="str">
            <v>596WYP</v>
          </cell>
          <cell r="B1064" t="str">
            <v>596</v>
          </cell>
          <cell r="D1064">
            <v>248597.30943350555</v>
          </cell>
          <cell r="F1064" t="str">
            <v>596WYP</v>
          </cell>
          <cell r="G1064" t="str">
            <v>596</v>
          </cell>
          <cell r="I1064">
            <v>248597.30943350555</v>
          </cell>
        </row>
        <row r="1065">
          <cell r="A1065" t="str">
            <v>596WYU</v>
          </cell>
          <cell r="B1065" t="str">
            <v>596</v>
          </cell>
          <cell r="D1065">
            <v>76313.756925574882</v>
          </cell>
          <cell r="F1065" t="str">
            <v>596WYU</v>
          </cell>
          <cell r="G1065" t="str">
            <v>596</v>
          </cell>
          <cell r="I1065">
            <v>76313.756925574882</v>
          </cell>
        </row>
        <row r="1066">
          <cell r="A1066" t="str">
            <v>597CA</v>
          </cell>
          <cell r="B1066" t="str">
            <v>597</v>
          </cell>
          <cell r="D1066">
            <v>30002.19019998076</v>
          </cell>
          <cell r="F1066" t="str">
            <v>597CA</v>
          </cell>
          <cell r="G1066" t="str">
            <v>597</v>
          </cell>
          <cell r="I1066">
            <v>30002.19019998076</v>
          </cell>
        </row>
        <row r="1067">
          <cell r="A1067" t="str">
            <v>597IDU</v>
          </cell>
          <cell r="B1067" t="str">
            <v>597</v>
          </cell>
          <cell r="D1067">
            <v>220112.88315558099</v>
          </cell>
          <cell r="F1067" t="str">
            <v>597IDU</v>
          </cell>
          <cell r="G1067" t="str">
            <v>597</v>
          </cell>
          <cell r="I1067">
            <v>220112.88315558099</v>
          </cell>
        </row>
        <row r="1068">
          <cell r="A1068" t="str">
            <v>597OR</v>
          </cell>
          <cell r="B1068" t="str">
            <v>597</v>
          </cell>
          <cell r="D1068">
            <v>906840.21533664432</v>
          </cell>
          <cell r="F1068" t="str">
            <v>597OR</v>
          </cell>
          <cell r="G1068" t="str">
            <v>597</v>
          </cell>
          <cell r="I1068">
            <v>906840.21533664432</v>
          </cell>
        </row>
        <row r="1069">
          <cell r="A1069" t="str">
            <v>597SNPD</v>
          </cell>
          <cell r="B1069" t="str">
            <v>597</v>
          </cell>
          <cell r="D1069">
            <v>1499592.773862828</v>
          </cell>
          <cell r="F1069" t="str">
            <v>597SNPD</v>
          </cell>
          <cell r="G1069" t="str">
            <v>597</v>
          </cell>
          <cell r="I1069">
            <v>1499592.773862828</v>
          </cell>
        </row>
        <row r="1070">
          <cell r="A1070" t="str">
            <v>597UT</v>
          </cell>
          <cell r="B1070" t="str">
            <v>597</v>
          </cell>
          <cell r="D1070">
            <v>1104068.0671082579</v>
          </cell>
          <cell r="F1070" t="str">
            <v>597UT</v>
          </cell>
          <cell r="G1070" t="str">
            <v>597</v>
          </cell>
          <cell r="I1070">
            <v>1104068.0671082579</v>
          </cell>
        </row>
        <row r="1071">
          <cell r="A1071" t="str">
            <v>597WA</v>
          </cell>
          <cell r="B1071" t="str">
            <v>597</v>
          </cell>
          <cell r="D1071">
            <v>268749.79440657777</v>
          </cell>
          <cell r="F1071" t="str">
            <v>597WA</v>
          </cell>
          <cell r="G1071" t="str">
            <v>597</v>
          </cell>
          <cell r="I1071">
            <v>268749.79440657777</v>
          </cell>
        </row>
        <row r="1072">
          <cell r="A1072" t="str">
            <v>597WYP</v>
          </cell>
          <cell r="B1072" t="str">
            <v>597</v>
          </cell>
          <cell r="D1072">
            <v>380400.66070110752</v>
          </cell>
          <cell r="F1072" t="str">
            <v>597WYP</v>
          </cell>
          <cell r="G1072" t="str">
            <v>597</v>
          </cell>
          <cell r="I1072">
            <v>380400.66070110752</v>
          </cell>
        </row>
        <row r="1073">
          <cell r="A1073" t="str">
            <v>597WYU</v>
          </cell>
          <cell r="B1073" t="str">
            <v>597</v>
          </cell>
          <cell r="D1073">
            <v>59738.224224123391</v>
          </cell>
          <cell r="F1073" t="str">
            <v>597WYU</v>
          </cell>
          <cell r="G1073" t="str">
            <v>597</v>
          </cell>
          <cell r="I1073">
            <v>59738.224224123391</v>
          </cell>
        </row>
        <row r="1074">
          <cell r="A1074" t="str">
            <v>598CA</v>
          </cell>
          <cell r="B1074" t="str">
            <v>598</v>
          </cell>
          <cell r="D1074">
            <v>221925.38869807599</v>
          </cell>
          <cell r="F1074" t="str">
            <v>598CA</v>
          </cell>
          <cell r="G1074" t="str">
            <v>598</v>
          </cell>
          <cell r="I1074">
            <v>221925.38869807599</v>
          </cell>
        </row>
        <row r="1075">
          <cell r="A1075" t="str">
            <v>598IDU</v>
          </cell>
          <cell r="B1075" t="str">
            <v>598</v>
          </cell>
          <cell r="D1075">
            <v>800684.05600804463</v>
          </cell>
          <cell r="F1075" t="str">
            <v>598IDU</v>
          </cell>
          <cell r="G1075" t="str">
            <v>598</v>
          </cell>
          <cell r="I1075">
            <v>800684.05600804463</v>
          </cell>
        </row>
        <row r="1076">
          <cell r="A1076" t="str">
            <v>598OR</v>
          </cell>
          <cell r="B1076" t="str">
            <v>598</v>
          </cell>
          <cell r="D1076">
            <v>2953309.2888040445</v>
          </cell>
          <cell r="F1076" t="str">
            <v>598OR</v>
          </cell>
          <cell r="G1076" t="str">
            <v>598</v>
          </cell>
          <cell r="I1076">
            <v>2953309.2888040445</v>
          </cell>
        </row>
        <row r="1077">
          <cell r="A1077" t="str">
            <v>598SNPD</v>
          </cell>
          <cell r="B1077" t="str">
            <v>598</v>
          </cell>
          <cell r="D1077">
            <v>19725319.362643916</v>
          </cell>
          <cell r="F1077" t="str">
            <v>598SNPD</v>
          </cell>
          <cell r="G1077" t="str">
            <v>598</v>
          </cell>
          <cell r="I1077">
            <v>19725319.362643916</v>
          </cell>
        </row>
        <row r="1078">
          <cell r="A1078" t="str">
            <v>598UT</v>
          </cell>
          <cell r="B1078" t="str">
            <v>598</v>
          </cell>
          <cell r="D1078">
            <v>4292195.3185811518</v>
          </cell>
          <cell r="F1078" t="str">
            <v>598UT</v>
          </cell>
          <cell r="G1078" t="str">
            <v>598</v>
          </cell>
          <cell r="I1078">
            <v>4292195.3185811518</v>
          </cell>
        </row>
        <row r="1079">
          <cell r="A1079" t="str">
            <v>598WA</v>
          </cell>
          <cell r="B1079" t="str">
            <v>598</v>
          </cell>
          <cell r="D1079">
            <v>853738.99713042262</v>
          </cell>
          <cell r="F1079" t="str">
            <v>598WA</v>
          </cell>
          <cell r="G1079" t="str">
            <v>598</v>
          </cell>
          <cell r="I1079">
            <v>853738.99713042262</v>
          </cell>
        </row>
        <row r="1080">
          <cell r="A1080" t="str">
            <v>598WYP</v>
          </cell>
          <cell r="B1080" t="str">
            <v>598</v>
          </cell>
          <cell r="D1080">
            <v>3198137.9131061225</v>
          </cell>
          <cell r="F1080" t="str">
            <v>598WYP</v>
          </cell>
          <cell r="G1080" t="str">
            <v>598</v>
          </cell>
          <cell r="I1080">
            <v>3198137.9131061225</v>
          </cell>
        </row>
        <row r="1081">
          <cell r="A1081" t="str">
            <v>598WYU</v>
          </cell>
          <cell r="B1081" t="str">
            <v>598</v>
          </cell>
          <cell r="D1081">
            <v>247583.37941694894</v>
          </cell>
          <cell r="F1081" t="str">
            <v>598WYU</v>
          </cell>
          <cell r="G1081" t="str">
            <v>598</v>
          </cell>
          <cell r="I1081">
            <v>247583.37941694894</v>
          </cell>
        </row>
        <row r="1082">
          <cell r="A1082" t="str">
            <v>901CA</v>
          </cell>
          <cell r="B1082" t="str">
            <v>901</v>
          </cell>
          <cell r="D1082">
            <v>35677.187099888622</v>
          </cell>
          <cell r="F1082" t="str">
            <v>901CA</v>
          </cell>
          <cell r="G1082" t="str">
            <v>901</v>
          </cell>
          <cell r="I1082">
            <v>35677.187099888622</v>
          </cell>
        </row>
        <row r="1083">
          <cell r="A1083" t="str">
            <v>901CN</v>
          </cell>
          <cell r="B1083" t="str">
            <v>901</v>
          </cell>
          <cell r="D1083">
            <v>6800098.1645740252</v>
          </cell>
          <cell r="F1083" t="str">
            <v>901CN</v>
          </cell>
          <cell r="G1083" t="str">
            <v>901</v>
          </cell>
          <cell r="I1083">
            <v>6800098.1645740252</v>
          </cell>
        </row>
        <row r="1084">
          <cell r="A1084" t="str">
            <v>901IDU</v>
          </cell>
          <cell r="B1084" t="str">
            <v>901</v>
          </cell>
          <cell r="D1084">
            <v>140351.85225576896</v>
          </cell>
          <cell r="F1084" t="str">
            <v>901IDU</v>
          </cell>
          <cell r="G1084" t="str">
            <v>901</v>
          </cell>
          <cell r="I1084">
            <v>140351.85225576896</v>
          </cell>
        </row>
        <row r="1085">
          <cell r="A1085" t="str">
            <v>901OR</v>
          </cell>
          <cell r="B1085" t="str">
            <v>901</v>
          </cell>
          <cell r="D1085">
            <v>1155419.215255118</v>
          </cell>
          <cell r="F1085" t="str">
            <v>901OR</v>
          </cell>
          <cell r="G1085" t="str">
            <v>901</v>
          </cell>
          <cell r="I1085">
            <v>1155419.215255118</v>
          </cell>
        </row>
        <row r="1086">
          <cell r="A1086" t="str">
            <v>901UT</v>
          </cell>
          <cell r="B1086" t="str">
            <v>901</v>
          </cell>
          <cell r="D1086">
            <v>-588721.78722021426</v>
          </cell>
          <cell r="F1086" t="str">
            <v>901UT</v>
          </cell>
          <cell r="G1086" t="str">
            <v>901</v>
          </cell>
          <cell r="I1086">
            <v>-588721.78722021426</v>
          </cell>
        </row>
        <row r="1087">
          <cell r="A1087" t="str">
            <v>901WA</v>
          </cell>
          <cell r="B1087" t="str">
            <v>901</v>
          </cell>
          <cell r="D1087">
            <v>205075.61564172595</v>
          </cell>
          <cell r="F1087" t="str">
            <v>901WA</v>
          </cell>
          <cell r="G1087" t="str">
            <v>901</v>
          </cell>
          <cell r="I1087">
            <v>205075.61564172595</v>
          </cell>
        </row>
        <row r="1088">
          <cell r="A1088" t="str">
            <v>901WYP</v>
          </cell>
          <cell r="B1088" t="str">
            <v>901</v>
          </cell>
          <cell r="D1088">
            <v>562804.31655206473</v>
          </cell>
          <cell r="F1088" t="str">
            <v>901WYP</v>
          </cell>
          <cell r="G1088" t="str">
            <v>901</v>
          </cell>
          <cell r="I1088">
            <v>562804.31655206473</v>
          </cell>
        </row>
        <row r="1089">
          <cell r="A1089" t="str">
            <v>901WYU</v>
          </cell>
          <cell r="B1089" t="str">
            <v>901</v>
          </cell>
          <cell r="D1089">
            <v>122590.96988675848</v>
          </cell>
          <cell r="F1089" t="str">
            <v>901WYU</v>
          </cell>
          <cell r="G1089" t="str">
            <v>901</v>
          </cell>
          <cell r="I1089">
            <v>122590.96988675848</v>
          </cell>
        </row>
        <row r="1090">
          <cell r="A1090" t="str">
            <v>902CA</v>
          </cell>
          <cell r="B1090" t="str">
            <v>902</v>
          </cell>
          <cell r="D1090">
            <v>750584.36182723322</v>
          </cell>
          <cell r="F1090" t="str">
            <v>902CA</v>
          </cell>
          <cell r="G1090" t="str">
            <v>902</v>
          </cell>
          <cell r="I1090">
            <v>750584.36182723322</v>
          </cell>
        </row>
        <row r="1091">
          <cell r="A1091" t="str">
            <v>902CN</v>
          </cell>
          <cell r="B1091" t="str">
            <v>902</v>
          </cell>
          <cell r="D1091">
            <v>358669.47354085918</v>
          </cell>
          <cell r="F1091" t="str">
            <v>902CN</v>
          </cell>
          <cell r="G1091" t="str">
            <v>902</v>
          </cell>
          <cell r="I1091">
            <v>358669.47354085918</v>
          </cell>
        </row>
        <row r="1092">
          <cell r="A1092" t="str">
            <v>902IDU</v>
          </cell>
          <cell r="B1092" t="str">
            <v>902</v>
          </cell>
          <cell r="D1092">
            <v>1119834.9815423393</v>
          </cell>
          <cell r="F1092" t="str">
            <v>902IDU</v>
          </cell>
          <cell r="G1092" t="str">
            <v>902</v>
          </cell>
          <cell r="I1092">
            <v>1119834.9815423393</v>
          </cell>
        </row>
        <row r="1093">
          <cell r="A1093" t="str">
            <v>902OR</v>
          </cell>
          <cell r="B1093" t="str">
            <v>902</v>
          </cell>
          <cell r="D1093">
            <v>7898252.2097671703</v>
          </cell>
          <cell r="F1093" t="str">
            <v>902OR</v>
          </cell>
          <cell r="G1093" t="str">
            <v>902</v>
          </cell>
          <cell r="I1093">
            <v>7898252.2097671703</v>
          </cell>
        </row>
        <row r="1094">
          <cell r="A1094" t="str">
            <v>902UT</v>
          </cell>
          <cell r="B1094" t="str">
            <v>902</v>
          </cell>
          <cell r="D1094">
            <v>11182218.494236499</v>
          </cell>
          <cell r="F1094" t="str">
            <v>902UT</v>
          </cell>
          <cell r="G1094" t="str">
            <v>902</v>
          </cell>
          <cell r="I1094">
            <v>11182218.494236499</v>
          </cell>
        </row>
        <row r="1095">
          <cell r="A1095" t="str">
            <v>902WA</v>
          </cell>
          <cell r="B1095" t="str">
            <v>902</v>
          </cell>
          <cell r="D1095">
            <v>2054047.2638706693</v>
          </cell>
          <cell r="F1095" t="str">
            <v>902WA</v>
          </cell>
          <cell r="G1095" t="str">
            <v>902</v>
          </cell>
          <cell r="I1095">
            <v>2054047.2638706693</v>
          </cell>
        </row>
        <row r="1096">
          <cell r="A1096" t="str">
            <v>902WYP</v>
          </cell>
          <cell r="B1096" t="str">
            <v>902</v>
          </cell>
          <cell r="D1096">
            <v>2164889.298828796</v>
          </cell>
          <cell r="F1096" t="str">
            <v>902WYP</v>
          </cell>
          <cell r="G1096" t="str">
            <v>902</v>
          </cell>
          <cell r="I1096">
            <v>2164889.298828796</v>
          </cell>
        </row>
        <row r="1097">
          <cell r="A1097" t="str">
            <v>902WYU</v>
          </cell>
          <cell r="B1097" t="str">
            <v>902</v>
          </cell>
          <cell r="D1097">
            <v>315670.27991828363</v>
          </cell>
          <cell r="F1097" t="str">
            <v>902WYU</v>
          </cell>
          <cell r="G1097" t="str">
            <v>902</v>
          </cell>
          <cell r="I1097">
            <v>315670.27991828363</v>
          </cell>
        </row>
        <row r="1098">
          <cell r="A1098" t="str">
            <v>903CA</v>
          </cell>
          <cell r="B1098" t="str">
            <v>903</v>
          </cell>
          <cell r="D1098">
            <v>213111.9285615191</v>
          </cell>
          <cell r="F1098" t="str">
            <v>903CA</v>
          </cell>
          <cell r="G1098" t="str">
            <v>903</v>
          </cell>
          <cell r="I1098">
            <v>213111.9285615191</v>
          </cell>
        </row>
        <row r="1099">
          <cell r="A1099" t="str">
            <v>903CN</v>
          </cell>
          <cell r="B1099" t="str">
            <v>903</v>
          </cell>
          <cell r="D1099">
            <v>45145290.196319342</v>
          </cell>
          <cell r="F1099" t="str">
            <v>903CN</v>
          </cell>
          <cell r="G1099" t="str">
            <v>903</v>
          </cell>
          <cell r="I1099">
            <v>45145290.196319342</v>
          </cell>
        </row>
        <row r="1100">
          <cell r="A1100" t="str">
            <v>903IDU</v>
          </cell>
          <cell r="B1100" t="str">
            <v>903</v>
          </cell>
          <cell r="D1100">
            <v>401505.92343629728</v>
          </cell>
          <cell r="F1100" t="str">
            <v>903IDU</v>
          </cell>
          <cell r="G1100" t="str">
            <v>903</v>
          </cell>
          <cell r="I1100">
            <v>401505.92343629728</v>
          </cell>
        </row>
        <row r="1101">
          <cell r="A1101" t="str">
            <v>903OR</v>
          </cell>
          <cell r="B1101" t="str">
            <v>903</v>
          </cell>
          <cell r="D1101">
            <v>2090919.4730065884</v>
          </cell>
          <cell r="F1101" t="str">
            <v>903OR</v>
          </cell>
          <cell r="G1101" t="str">
            <v>903</v>
          </cell>
          <cell r="I1101">
            <v>2090919.4730065884</v>
          </cell>
        </row>
        <row r="1102">
          <cell r="A1102" t="str">
            <v>903UT</v>
          </cell>
          <cell r="B1102" t="str">
            <v>903</v>
          </cell>
          <cell r="D1102">
            <v>3573460.6486932086</v>
          </cell>
          <cell r="F1102" t="str">
            <v>903UT</v>
          </cell>
          <cell r="G1102" t="str">
            <v>903</v>
          </cell>
          <cell r="I1102">
            <v>3573460.6486932086</v>
          </cell>
        </row>
        <row r="1103">
          <cell r="A1103" t="str">
            <v>903WA</v>
          </cell>
          <cell r="B1103" t="str">
            <v>903</v>
          </cell>
          <cell r="D1103">
            <v>527230.03037995123</v>
          </cell>
          <cell r="F1103" t="str">
            <v>903WA</v>
          </cell>
          <cell r="G1103" t="str">
            <v>903</v>
          </cell>
          <cell r="I1103">
            <v>527230.03037995123</v>
          </cell>
        </row>
        <row r="1104">
          <cell r="A1104" t="str">
            <v>903WYP</v>
          </cell>
          <cell r="B1104" t="str">
            <v>903</v>
          </cell>
          <cell r="D1104">
            <v>294088.51915462775</v>
          </cell>
          <cell r="F1104" t="str">
            <v>903WYP</v>
          </cell>
          <cell r="G1104" t="str">
            <v>903</v>
          </cell>
          <cell r="I1104">
            <v>294088.51915462775</v>
          </cell>
        </row>
        <row r="1105">
          <cell r="A1105" t="str">
            <v>903WYU</v>
          </cell>
          <cell r="B1105" t="str">
            <v>903</v>
          </cell>
          <cell r="D1105">
            <v>54501.912414606748</v>
          </cell>
          <cell r="F1105" t="str">
            <v>903WYU</v>
          </cell>
          <cell r="G1105" t="str">
            <v>903</v>
          </cell>
          <cell r="I1105">
            <v>54501.912414606748</v>
          </cell>
        </row>
        <row r="1106">
          <cell r="A1106" t="str">
            <v>904CA</v>
          </cell>
          <cell r="B1106" t="str">
            <v>904</v>
          </cell>
          <cell r="D1106">
            <v>604096.74480761751</v>
          </cell>
          <cell r="F1106" t="str">
            <v>904CA</v>
          </cell>
          <cell r="G1106" t="str">
            <v>904</v>
          </cell>
          <cell r="I1106">
            <v>604096.74480761751</v>
          </cell>
        </row>
        <row r="1107">
          <cell r="A1107" t="str">
            <v>904CN</v>
          </cell>
          <cell r="B1107" t="str">
            <v>904</v>
          </cell>
          <cell r="D1107">
            <v>384014.47115040786</v>
          </cell>
          <cell r="F1107" t="str">
            <v>904CN</v>
          </cell>
          <cell r="G1107" t="str">
            <v>904</v>
          </cell>
          <cell r="I1107">
            <v>384014.47115040786</v>
          </cell>
        </row>
        <row r="1108">
          <cell r="A1108" t="str">
            <v>904IDU</v>
          </cell>
          <cell r="B1108" t="str">
            <v>904</v>
          </cell>
          <cell r="D1108">
            <v>-36526.163109211033</v>
          </cell>
          <cell r="F1108" t="str">
            <v>904IDU</v>
          </cell>
          <cell r="G1108" t="str">
            <v>904</v>
          </cell>
          <cell r="I1108">
            <v>-36526.163109211033</v>
          </cell>
        </row>
        <row r="1109">
          <cell r="A1109" t="str">
            <v>904OR</v>
          </cell>
          <cell r="B1109" t="str">
            <v>904</v>
          </cell>
          <cell r="D1109">
            <v>5336079.8239992224</v>
          </cell>
          <cell r="F1109" t="str">
            <v>904OR</v>
          </cell>
          <cell r="G1109" t="str">
            <v>904</v>
          </cell>
          <cell r="I1109">
            <v>5336079.8239992224</v>
          </cell>
        </row>
        <row r="1110">
          <cell r="A1110" t="str">
            <v>904UT</v>
          </cell>
          <cell r="B1110" t="str">
            <v>904</v>
          </cell>
          <cell r="D1110">
            <v>3512505.5097434903</v>
          </cell>
          <cell r="F1110" t="str">
            <v>904UT</v>
          </cell>
          <cell r="G1110" t="str">
            <v>904</v>
          </cell>
          <cell r="I1110">
            <v>3512505.5097434903</v>
          </cell>
        </row>
        <row r="1111">
          <cell r="A1111" t="str">
            <v>904WA</v>
          </cell>
          <cell r="B1111" t="str">
            <v>904</v>
          </cell>
          <cell r="D1111">
            <v>1075502.9429576369</v>
          </cell>
          <cell r="F1111" t="str">
            <v>904WA</v>
          </cell>
          <cell r="G1111" t="str">
            <v>904</v>
          </cell>
          <cell r="I1111">
            <v>1075502.9429576369</v>
          </cell>
        </row>
        <row r="1112">
          <cell r="A1112" t="str">
            <v>904WYP</v>
          </cell>
          <cell r="B1112" t="str">
            <v>904</v>
          </cell>
          <cell r="D1112">
            <v>494586.60254566651</v>
          </cell>
          <cell r="F1112" t="str">
            <v>904WYP</v>
          </cell>
          <cell r="G1112" t="str">
            <v>904</v>
          </cell>
          <cell r="I1112">
            <v>494586.60254566651</v>
          </cell>
        </row>
        <row r="1113">
          <cell r="A1113" t="str">
            <v>905CA</v>
          </cell>
          <cell r="B1113" t="str">
            <v>905</v>
          </cell>
          <cell r="D1113">
            <v>0</v>
          </cell>
          <cell r="F1113" t="str">
            <v>905CA</v>
          </cell>
          <cell r="G1113" t="str">
            <v>905</v>
          </cell>
          <cell r="I1113">
            <v>0</v>
          </cell>
        </row>
        <row r="1114">
          <cell r="A1114" t="str">
            <v>905CN</v>
          </cell>
          <cell r="B1114" t="str">
            <v>905</v>
          </cell>
          <cell r="D1114">
            <v>1098365.258608669</v>
          </cell>
          <cell r="F1114" t="str">
            <v>905CN</v>
          </cell>
          <cell r="G1114" t="str">
            <v>905</v>
          </cell>
          <cell r="I1114">
            <v>1098365.258608669</v>
          </cell>
        </row>
        <row r="1115">
          <cell r="A1115" t="str">
            <v>905IDU</v>
          </cell>
          <cell r="B1115" t="str">
            <v>905</v>
          </cell>
          <cell r="D1115">
            <v>-70.12823163622231</v>
          </cell>
          <cell r="F1115" t="str">
            <v>905IDU</v>
          </cell>
          <cell r="G1115" t="str">
            <v>905</v>
          </cell>
          <cell r="I1115">
            <v>-70.12823163622231</v>
          </cell>
        </row>
        <row r="1116">
          <cell r="A1116" t="str">
            <v>905OR</v>
          </cell>
          <cell r="B1116" t="str">
            <v>905</v>
          </cell>
          <cell r="D1116">
            <v>8664.8442304702694</v>
          </cell>
          <cell r="F1116" t="str">
            <v>905OR</v>
          </cell>
          <cell r="G1116" t="str">
            <v>905</v>
          </cell>
          <cell r="I1116">
            <v>8664.8442304702694</v>
          </cell>
        </row>
        <row r="1117">
          <cell r="A1117" t="str">
            <v>905UT</v>
          </cell>
          <cell r="B1117" t="str">
            <v>905</v>
          </cell>
          <cell r="D1117">
            <v>4574.9661756704236</v>
          </cell>
          <cell r="F1117" t="str">
            <v>905UT</v>
          </cell>
          <cell r="G1117" t="str">
            <v>905</v>
          </cell>
          <cell r="I1117">
            <v>4574.9661756704236</v>
          </cell>
        </row>
        <row r="1118">
          <cell r="A1118" t="str">
            <v>905WYP</v>
          </cell>
          <cell r="B1118" t="str">
            <v>905</v>
          </cell>
          <cell r="D1118">
            <v>1312.1083268558104</v>
          </cell>
          <cell r="F1118" t="str">
            <v>905WYP</v>
          </cell>
          <cell r="G1118" t="str">
            <v>905</v>
          </cell>
          <cell r="I1118">
            <v>1312.1083268558104</v>
          </cell>
        </row>
        <row r="1119">
          <cell r="A1119" t="str">
            <v>907CN</v>
          </cell>
          <cell r="B1119" t="str">
            <v>907</v>
          </cell>
          <cell r="D1119">
            <v>2295255.9323568684</v>
          </cell>
          <cell r="F1119" t="str">
            <v>907CN</v>
          </cell>
          <cell r="G1119" t="str">
            <v>907</v>
          </cell>
          <cell r="I1119">
            <v>2295255.9323568684</v>
          </cell>
        </row>
        <row r="1120">
          <cell r="A1120" t="str">
            <v>908CA</v>
          </cell>
          <cell r="B1120" t="str">
            <v>908</v>
          </cell>
          <cell r="D1120">
            <v>346305.31231530057</v>
          </cell>
          <cell r="F1120" t="str">
            <v>908CA</v>
          </cell>
          <cell r="G1120" t="str">
            <v>908</v>
          </cell>
          <cell r="I1120">
            <v>346305.31231530057</v>
          </cell>
        </row>
        <row r="1121">
          <cell r="A1121" t="str">
            <v>908CN</v>
          </cell>
          <cell r="B1121" t="str">
            <v>908</v>
          </cell>
          <cell r="D1121">
            <v>1293202.0029428154</v>
          </cell>
          <cell r="F1121" t="str">
            <v>908CN</v>
          </cell>
          <cell r="G1121" t="str">
            <v>908</v>
          </cell>
          <cell r="I1121">
            <v>1293202.0029428154</v>
          </cell>
        </row>
        <row r="1122">
          <cell r="A1122" t="str">
            <v>908IDU</v>
          </cell>
          <cell r="B1122" t="str">
            <v>908</v>
          </cell>
          <cell r="D1122">
            <v>1258123.7725977465</v>
          </cell>
          <cell r="F1122" t="str">
            <v>908IDU</v>
          </cell>
          <cell r="G1122" t="str">
            <v>908</v>
          </cell>
          <cell r="I1122">
            <v>1258123.7725977465</v>
          </cell>
        </row>
        <row r="1123">
          <cell r="A1123" t="str">
            <v>908OR</v>
          </cell>
          <cell r="B1123" t="str">
            <v>908</v>
          </cell>
          <cell r="D1123">
            <v>1123289.0727369064</v>
          </cell>
          <cell r="F1123" t="str">
            <v>908OR</v>
          </cell>
          <cell r="G1123" t="str">
            <v>908</v>
          </cell>
          <cell r="I1123">
            <v>1123289.0727369064</v>
          </cell>
        </row>
        <row r="1124">
          <cell r="A1124" t="str">
            <v>908OTHER</v>
          </cell>
          <cell r="B1124" t="str">
            <v>908</v>
          </cell>
          <cell r="D1124">
            <v>48260.427133143909</v>
          </cell>
          <cell r="F1124" t="str">
            <v>908OTHER</v>
          </cell>
          <cell r="G1124" t="str">
            <v>908</v>
          </cell>
          <cell r="I1124">
            <v>48260.427133143909</v>
          </cell>
        </row>
        <row r="1125">
          <cell r="A1125" t="str">
            <v>908UT</v>
          </cell>
          <cell r="B1125" t="str">
            <v>908</v>
          </cell>
          <cell r="D1125">
            <v>33630382.245079435</v>
          </cell>
          <cell r="F1125" t="str">
            <v>908UT</v>
          </cell>
          <cell r="G1125" t="str">
            <v>908</v>
          </cell>
          <cell r="I1125">
            <v>33630382.245079435</v>
          </cell>
        </row>
        <row r="1126">
          <cell r="A1126" t="str">
            <v>908WA</v>
          </cell>
          <cell r="B1126" t="str">
            <v>908</v>
          </cell>
          <cell r="D1126">
            <v>4809565.2186166607</v>
          </cell>
          <cell r="F1126" t="str">
            <v>908WA</v>
          </cell>
          <cell r="G1126" t="str">
            <v>908</v>
          </cell>
          <cell r="I1126">
            <v>4809565.2186166607</v>
          </cell>
        </row>
        <row r="1127">
          <cell r="A1127" t="str">
            <v>908WYP</v>
          </cell>
          <cell r="B1127" t="str">
            <v>908</v>
          </cell>
          <cell r="D1127">
            <v>675512.89102836465</v>
          </cell>
          <cell r="F1127" t="str">
            <v>908WYP</v>
          </cell>
          <cell r="G1127" t="str">
            <v>908</v>
          </cell>
          <cell r="I1127">
            <v>675512.89102836465</v>
          </cell>
        </row>
        <row r="1128">
          <cell r="A1128" t="str">
            <v>909CA</v>
          </cell>
          <cell r="B1128" t="str">
            <v>909</v>
          </cell>
          <cell r="D1128">
            <v>4219.8422975441445</v>
          </cell>
          <cell r="F1128" t="str">
            <v>909CA</v>
          </cell>
          <cell r="G1128" t="str">
            <v>909</v>
          </cell>
          <cell r="I1128">
            <v>4219.8422975441445</v>
          </cell>
        </row>
        <row r="1129">
          <cell r="A1129" t="str">
            <v>909CN</v>
          </cell>
          <cell r="B1129" t="str">
            <v>909</v>
          </cell>
          <cell r="D1129">
            <v>685493.49096873053</v>
          </cell>
          <cell r="F1129" t="str">
            <v>909CN</v>
          </cell>
          <cell r="G1129" t="str">
            <v>909</v>
          </cell>
          <cell r="I1129">
            <v>685493.49096873053</v>
          </cell>
        </row>
        <row r="1130">
          <cell r="A1130" t="str">
            <v>909IDU</v>
          </cell>
          <cell r="B1130" t="str">
            <v>909</v>
          </cell>
          <cell r="D1130">
            <v>2333.8597980515528</v>
          </cell>
          <cell r="F1130" t="str">
            <v>909IDU</v>
          </cell>
          <cell r="G1130" t="str">
            <v>909</v>
          </cell>
          <cell r="I1130">
            <v>2333.8597980515528</v>
          </cell>
        </row>
        <row r="1131">
          <cell r="A1131" t="str">
            <v>909OR</v>
          </cell>
          <cell r="B1131" t="str">
            <v>909</v>
          </cell>
          <cell r="D1131">
            <v>7906.95290237467</v>
          </cell>
          <cell r="F1131" t="str">
            <v>909OR</v>
          </cell>
          <cell r="G1131" t="str">
            <v>909</v>
          </cell>
          <cell r="I1131">
            <v>7906.95290237467</v>
          </cell>
        </row>
        <row r="1132">
          <cell r="A1132" t="str">
            <v>909UT</v>
          </cell>
          <cell r="B1132" t="str">
            <v>909</v>
          </cell>
          <cell r="D1132">
            <v>11813.894621473513</v>
          </cell>
          <cell r="F1132" t="str">
            <v>909UT</v>
          </cell>
          <cell r="G1132" t="str">
            <v>909</v>
          </cell>
          <cell r="I1132">
            <v>11813.894621473513</v>
          </cell>
        </row>
        <row r="1133">
          <cell r="A1133" t="str">
            <v>909WA</v>
          </cell>
          <cell r="B1133" t="str">
            <v>909</v>
          </cell>
          <cell r="D1133">
            <v>2261.8063547797851</v>
          </cell>
          <cell r="F1133" t="str">
            <v>909WA</v>
          </cell>
          <cell r="G1133" t="str">
            <v>909</v>
          </cell>
          <cell r="I1133">
            <v>2261.8063547797851</v>
          </cell>
        </row>
        <row r="1134">
          <cell r="A1134" t="str">
            <v>909WYP</v>
          </cell>
          <cell r="B1134" t="str">
            <v>909</v>
          </cell>
          <cell r="D1134">
            <v>4901.0275847371631</v>
          </cell>
          <cell r="F1134" t="str">
            <v>909WYP</v>
          </cell>
          <cell r="G1134" t="str">
            <v>909</v>
          </cell>
          <cell r="I1134">
            <v>4901.0275847371631</v>
          </cell>
        </row>
        <row r="1135">
          <cell r="A1135" t="str">
            <v>910CN</v>
          </cell>
          <cell r="B1135" t="str">
            <v>910</v>
          </cell>
          <cell r="D1135">
            <v>142345.04758209796</v>
          </cell>
          <cell r="F1135" t="str">
            <v>910CN</v>
          </cell>
          <cell r="G1135" t="str">
            <v>910</v>
          </cell>
          <cell r="I1135">
            <v>142345.04758209796</v>
          </cell>
        </row>
        <row r="1136">
          <cell r="A1136" t="str">
            <v>910IDU</v>
          </cell>
          <cell r="B1136" t="str">
            <v>910</v>
          </cell>
          <cell r="D1136">
            <v>22626.673773087074</v>
          </cell>
          <cell r="F1136" t="str">
            <v>910IDU</v>
          </cell>
          <cell r="G1136" t="str">
            <v>910</v>
          </cell>
          <cell r="I1136">
            <v>22626.673773087074</v>
          </cell>
        </row>
        <row r="1137">
          <cell r="A1137" t="str">
            <v>910OR</v>
          </cell>
          <cell r="B1137" t="str">
            <v>910</v>
          </cell>
          <cell r="D1137">
            <v>55812.925761112238</v>
          </cell>
          <cell r="F1137" t="str">
            <v>910OR</v>
          </cell>
          <cell r="G1137" t="str">
            <v>910</v>
          </cell>
          <cell r="I1137">
            <v>55812.925761112238</v>
          </cell>
        </row>
        <row r="1138">
          <cell r="A1138" t="str">
            <v>910UT</v>
          </cell>
          <cell r="B1138" t="str">
            <v>910</v>
          </cell>
          <cell r="D1138">
            <v>71285.623319682927</v>
          </cell>
          <cell r="F1138" t="str">
            <v>910UT</v>
          </cell>
          <cell r="G1138" t="str">
            <v>910</v>
          </cell>
          <cell r="I1138">
            <v>71285.623319682927</v>
          </cell>
        </row>
        <row r="1139">
          <cell r="A1139" t="str">
            <v>910WA</v>
          </cell>
          <cell r="B1139" t="str">
            <v>910</v>
          </cell>
          <cell r="D1139">
            <v>6798.7191587172729</v>
          </cell>
          <cell r="F1139" t="str">
            <v>910WA</v>
          </cell>
          <cell r="G1139" t="str">
            <v>910</v>
          </cell>
          <cell r="I1139">
            <v>6798.7191587172729</v>
          </cell>
        </row>
        <row r="1140">
          <cell r="A1140" t="str">
            <v>910WYP</v>
          </cell>
          <cell r="B1140" t="str">
            <v>910</v>
          </cell>
          <cell r="D1140">
            <v>43903.944303836011</v>
          </cell>
          <cell r="F1140" t="str">
            <v>910WYP</v>
          </cell>
          <cell r="G1140" t="str">
            <v>910</v>
          </cell>
          <cell r="I1140">
            <v>43903.944303836011</v>
          </cell>
        </row>
        <row r="1141">
          <cell r="A1141" t="str">
            <v>920IDU</v>
          </cell>
          <cell r="B1141" t="str">
            <v>920</v>
          </cell>
          <cell r="D1141">
            <v>8440.320585477617</v>
          </cell>
          <cell r="F1141" t="str">
            <v>920IDU</v>
          </cell>
          <cell r="G1141" t="str">
            <v>920</v>
          </cell>
          <cell r="I1141">
            <v>8440.320585477617</v>
          </cell>
        </row>
        <row r="1142">
          <cell r="A1142" t="str">
            <v>920OR</v>
          </cell>
          <cell r="B1142" t="str">
            <v>920</v>
          </cell>
          <cell r="D1142">
            <v>187279.4884311966</v>
          </cell>
          <cell r="F1142" t="str">
            <v>920OR</v>
          </cell>
          <cell r="G1142" t="str">
            <v>920</v>
          </cell>
          <cell r="I1142">
            <v>187279.4884311966</v>
          </cell>
        </row>
        <row r="1143">
          <cell r="A1143" t="str">
            <v>920SO</v>
          </cell>
          <cell r="B1143" t="str">
            <v>920</v>
          </cell>
          <cell r="D1143">
            <v>138955193.76111209</v>
          </cell>
          <cell r="F1143" t="str">
            <v>920SO</v>
          </cell>
          <cell r="G1143" t="str">
            <v>920</v>
          </cell>
          <cell r="I1143">
            <v>138955193.76111209</v>
          </cell>
        </row>
        <row r="1144">
          <cell r="A1144" t="str">
            <v>920UT</v>
          </cell>
          <cell r="B1144" t="str">
            <v>920</v>
          </cell>
          <cell r="D1144">
            <v>591089.9145710381</v>
          </cell>
          <cell r="F1144" t="str">
            <v>920UT</v>
          </cell>
          <cell r="G1144" t="str">
            <v>920</v>
          </cell>
          <cell r="I1144">
            <v>591089.9145710381</v>
          </cell>
        </row>
        <row r="1145">
          <cell r="A1145" t="str">
            <v>920WA</v>
          </cell>
          <cell r="B1145" t="str">
            <v>920</v>
          </cell>
          <cell r="D1145">
            <v>1015.5267656661974</v>
          </cell>
          <cell r="F1145" t="str">
            <v>920WA</v>
          </cell>
          <cell r="G1145" t="str">
            <v>920</v>
          </cell>
          <cell r="I1145">
            <v>1015.5267656661974</v>
          </cell>
        </row>
        <row r="1146">
          <cell r="A1146" t="str">
            <v>920WYP</v>
          </cell>
          <cell r="B1146" t="str">
            <v>920</v>
          </cell>
          <cell r="D1146">
            <v>303131.58997357904</v>
          </cell>
          <cell r="F1146" t="str">
            <v>920WYP</v>
          </cell>
          <cell r="G1146" t="str">
            <v>920</v>
          </cell>
          <cell r="I1146">
            <v>303131.58997357904</v>
          </cell>
        </row>
        <row r="1147">
          <cell r="A1147" t="str">
            <v>921CA</v>
          </cell>
          <cell r="B1147" t="str">
            <v>921</v>
          </cell>
          <cell r="D1147">
            <v>167.54168730394588</v>
          </cell>
          <cell r="F1147" t="str">
            <v>921CA</v>
          </cell>
          <cell r="G1147" t="str">
            <v>921</v>
          </cell>
          <cell r="I1147">
            <v>167.54168730394588</v>
          </cell>
        </row>
        <row r="1148">
          <cell r="A1148" t="str">
            <v>921CN</v>
          </cell>
          <cell r="B1148" t="str">
            <v>921</v>
          </cell>
          <cell r="D1148">
            <v>7177.8942669638445</v>
          </cell>
          <cell r="F1148" t="str">
            <v>921CN</v>
          </cell>
          <cell r="G1148" t="str">
            <v>921</v>
          </cell>
          <cell r="I1148">
            <v>7177.8942669638445</v>
          </cell>
        </row>
        <row r="1149">
          <cell r="A1149" t="str">
            <v>921IDU</v>
          </cell>
          <cell r="B1149" t="str">
            <v>921</v>
          </cell>
          <cell r="D1149">
            <v>5081.9791728578521</v>
          </cell>
          <cell r="F1149" t="str">
            <v>921IDU</v>
          </cell>
          <cell r="G1149" t="str">
            <v>921</v>
          </cell>
          <cell r="I1149">
            <v>5081.9791728578521</v>
          </cell>
        </row>
        <row r="1150">
          <cell r="A1150" t="str">
            <v>921OR</v>
          </cell>
          <cell r="B1150" t="str">
            <v>921</v>
          </cell>
          <cell r="D1150">
            <v>14061.239776291897</v>
          </cell>
          <cell r="F1150" t="str">
            <v>921OR</v>
          </cell>
          <cell r="G1150" t="str">
            <v>921</v>
          </cell>
          <cell r="I1150">
            <v>14061.239776291897</v>
          </cell>
        </row>
        <row r="1151">
          <cell r="A1151" t="str">
            <v>921SO</v>
          </cell>
          <cell r="B1151" t="str">
            <v>921</v>
          </cell>
          <cell r="D1151">
            <v>11683489.584649991</v>
          </cell>
          <cell r="F1151" t="str">
            <v>921SO</v>
          </cell>
          <cell r="G1151" t="str">
            <v>921</v>
          </cell>
          <cell r="I1151">
            <v>11683489.584649991</v>
          </cell>
        </row>
        <row r="1152">
          <cell r="A1152" t="str">
            <v>921UT</v>
          </cell>
          <cell r="B1152" t="str">
            <v>921</v>
          </cell>
          <cell r="D1152">
            <v>32590.407970117223</v>
          </cell>
          <cell r="F1152" t="str">
            <v>921UT</v>
          </cell>
          <cell r="G1152" t="str">
            <v>921</v>
          </cell>
          <cell r="I1152">
            <v>32590.407970117223</v>
          </cell>
        </row>
        <row r="1153">
          <cell r="A1153" t="str">
            <v>921WA</v>
          </cell>
          <cell r="B1153" t="str">
            <v>921</v>
          </cell>
          <cell r="D1153">
            <v>2642.3418358923568</v>
          </cell>
          <cell r="F1153" t="str">
            <v>921WA</v>
          </cell>
          <cell r="G1153" t="str">
            <v>921</v>
          </cell>
          <cell r="I1153">
            <v>2642.3418358923568</v>
          </cell>
        </row>
        <row r="1154">
          <cell r="A1154" t="str">
            <v>921WYP</v>
          </cell>
          <cell r="B1154" t="str">
            <v>921</v>
          </cell>
          <cell r="D1154">
            <v>14509.706987782733</v>
          </cell>
          <cell r="F1154" t="str">
            <v>921WYP</v>
          </cell>
          <cell r="G1154" t="str">
            <v>921</v>
          </cell>
          <cell r="I1154">
            <v>14509.706987782733</v>
          </cell>
        </row>
        <row r="1155">
          <cell r="A1155" t="str">
            <v>921WYU</v>
          </cell>
          <cell r="B1155" t="str">
            <v>921</v>
          </cell>
          <cell r="D1155">
            <v>518.33209509658252</v>
          </cell>
          <cell r="F1155" t="str">
            <v>921WYU</v>
          </cell>
          <cell r="G1155" t="str">
            <v>921</v>
          </cell>
          <cell r="I1155">
            <v>518.33209509658252</v>
          </cell>
        </row>
        <row r="1156">
          <cell r="A1156" t="str">
            <v>922SO</v>
          </cell>
          <cell r="B1156" t="str">
            <v>922</v>
          </cell>
          <cell r="D1156">
            <v>-31433120.11733922</v>
          </cell>
          <cell r="F1156" t="str">
            <v>922SO</v>
          </cell>
          <cell r="G1156" t="str">
            <v>922</v>
          </cell>
          <cell r="I1156">
            <v>-31433120.11733922</v>
          </cell>
        </row>
        <row r="1157">
          <cell r="A1157" t="str">
            <v>923CA</v>
          </cell>
          <cell r="B1157" t="str">
            <v>923</v>
          </cell>
          <cell r="D1157">
            <v>0</v>
          </cell>
          <cell r="F1157" t="str">
            <v>923CA</v>
          </cell>
          <cell r="G1157" t="str">
            <v>923</v>
          </cell>
          <cell r="I1157">
            <v>0</v>
          </cell>
        </row>
        <row r="1158">
          <cell r="A1158" t="str">
            <v>923CN</v>
          </cell>
          <cell r="B1158" t="str">
            <v>923</v>
          </cell>
          <cell r="D1158">
            <v>0</v>
          </cell>
          <cell r="F1158" t="str">
            <v>923CN</v>
          </cell>
          <cell r="G1158" t="str">
            <v>923</v>
          </cell>
          <cell r="I1158">
            <v>0</v>
          </cell>
        </row>
        <row r="1159">
          <cell r="A1159" t="str">
            <v>923IDU</v>
          </cell>
          <cell r="B1159" t="str">
            <v>923</v>
          </cell>
          <cell r="D1159">
            <v>112.56707115733863</v>
          </cell>
          <cell r="F1159" t="str">
            <v>923IDU</v>
          </cell>
          <cell r="G1159" t="str">
            <v>923</v>
          </cell>
          <cell r="I1159">
            <v>112.56707115733863</v>
          </cell>
        </row>
        <row r="1160">
          <cell r="A1160" t="str">
            <v>923OR</v>
          </cell>
          <cell r="B1160" t="str">
            <v>923</v>
          </cell>
          <cell r="D1160">
            <v>13685.538013868254</v>
          </cell>
          <cell r="F1160" t="str">
            <v>923OR</v>
          </cell>
          <cell r="G1160" t="str">
            <v>923</v>
          </cell>
          <cell r="I1160">
            <v>13685.538013868254</v>
          </cell>
        </row>
        <row r="1161">
          <cell r="A1161" t="str">
            <v>923SO</v>
          </cell>
          <cell r="B1161" t="str">
            <v>923</v>
          </cell>
          <cell r="D1161">
            <v>35188638.700386614</v>
          </cell>
          <cell r="F1161" t="str">
            <v>923SO</v>
          </cell>
          <cell r="G1161" t="str">
            <v>923</v>
          </cell>
          <cell r="I1161">
            <v>35188638.700386614</v>
          </cell>
        </row>
        <row r="1162">
          <cell r="A1162" t="str">
            <v>923UT</v>
          </cell>
          <cell r="B1162" t="str">
            <v>923</v>
          </cell>
          <cell r="D1162">
            <v>18013.139796929172</v>
          </cell>
          <cell r="F1162" t="str">
            <v>923UT</v>
          </cell>
          <cell r="G1162" t="str">
            <v>923</v>
          </cell>
          <cell r="I1162">
            <v>18013.139796929172</v>
          </cell>
        </row>
        <row r="1163">
          <cell r="A1163" t="str">
            <v>923WA</v>
          </cell>
          <cell r="B1163" t="str">
            <v>923</v>
          </cell>
          <cell r="D1163">
            <v>0</v>
          </cell>
          <cell r="F1163" t="str">
            <v>923WA</v>
          </cell>
          <cell r="G1163" t="str">
            <v>923</v>
          </cell>
          <cell r="I1163">
            <v>0</v>
          </cell>
        </row>
        <row r="1164">
          <cell r="A1164" t="str">
            <v>923WYP</v>
          </cell>
          <cell r="B1164" t="str">
            <v>923</v>
          </cell>
          <cell r="D1164">
            <v>0</v>
          </cell>
          <cell r="F1164" t="str">
            <v>923WYP</v>
          </cell>
          <cell r="G1164" t="str">
            <v>923</v>
          </cell>
          <cell r="I1164">
            <v>0</v>
          </cell>
        </row>
        <row r="1165">
          <cell r="A1165" t="str">
            <v>924SO</v>
          </cell>
          <cell r="B1165" t="str">
            <v>924</v>
          </cell>
          <cell r="D1165">
            <v>23357500.93</v>
          </cell>
          <cell r="F1165" t="str">
            <v>924SO</v>
          </cell>
          <cell r="G1165" t="str">
            <v>924</v>
          </cell>
          <cell r="I1165">
            <v>23357500.93</v>
          </cell>
        </row>
        <row r="1166">
          <cell r="A1166" t="str">
            <v>925SO</v>
          </cell>
          <cell r="B1166" t="str">
            <v>925</v>
          </cell>
          <cell r="D1166">
            <v>13043133.540000001</v>
          </cell>
          <cell r="F1166" t="str">
            <v>925SO</v>
          </cell>
          <cell r="G1166" t="str">
            <v>925</v>
          </cell>
          <cell r="I1166">
            <v>13043133.540000001</v>
          </cell>
        </row>
        <row r="1167">
          <cell r="A1167" t="str">
            <v>926SO</v>
          </cell>
          <cell r="B1167" t="str">
            <v>926</v>
          </cell>
          <cell r="D1167">
            <v>0</v>
          </cell>
          <cell r="F1167" t="str">
            <v>926SO</v>
          </cell>
          <cell r="G1167" t="str">
            <v>926</v>
          </cell>
          <cell r="I1167">
            <v>0</v>
          </cell>
        </row>
        <row r="1168">
          <cell r="A1168" t="str">
            <v>928CA</v>
          </cell>
          <cell r="B1168" t="str">
            <v>928</v>
          </cell>
          <cell r="D1168">
            <v>106354.48926448739</v>
          </cell>
          <cell r="F1168" t="str">
            <v>928CA</v>
          </cell>
          <cell r="G1168" t="str">
            <v>928</v>
          </cell>
          <cell r="I1168">
            <v>106354.48926448739</v>
          </cell>
        </row>
        <row r="1169">
          <cell r="A1169" t="str">
            <v>928CN</v>
          </cell>
          <cell r="B1169" t="str">
            <v>928</v>
          </cell>
          <cell r="D1169">
            <v>0</v>
          </cell>
          <cell r="F1169" t="str">
            <v>928CN</v>
          </cell>
          <cell r="G1169" t="str">
            <v>928</v>
          </cell>
          <cell r="I1169">
            <v>0</v>
          </cell>
        </row>
        <row r="1170">
          <cell r="A1170" t="str">
            <v>928IDU</v>
          </cell>
          <cell r="B1170" t="str">
            <v>928</v>
          </cell>
          <cell r="D1170">
            <v>317902.78086924227</v>
          </cell>
          <cell r="F1170" t="str">
            <v>928IDU</v>
          </cell>
          <cell r="G1170" t="str">
            <v>928</v>
          </cell>
          <cell r="I1170">
            <v>317902.78086924227</v>
          </cell>
        </row>
        <row r="1171">
          <cell r="A1171" t="str">
            <v>928OR</v>
          </cell>
          <cell r="B1171" t="str">
            <v>928</v>
          </cell>
          <cell r="D1171">
            <v>2499016.425115569</v>
          </cell>
          <cell r="F1171" t="str">
            <v>928OR</v>
          </cell>
          <cell r="G1171" t="str">
            <v>928</v>
          </cell>
          <cell r="I1171">
            <v>2499016.425115569</v>
          </cell>
        </row>
        <row r="1172">
          <cell r="A1172" t="str">
            <v>928SG</v>
          </cell>
          <cell r="B1172" t="str">
            <v>928</v>
          </cell>
          <cell r="D1172">
            <v>953400.65229899297</v>
          </cell>
          <cell r="F1172" t="str">
            <v>928SG</v>
          </cell>
          <cell r="G1172" t="str">
            <v>928</v>
          </cell>
          <cell r="I1172">
            <v>953400.65229899297</v>
          </cell>
        </row>
        <row r="1173">
          <cell r="A1173" t="str">
            <v>928SO</v>
          </cell>
          <cell r="B1173" t="str">
            <v>928</v>
          </cell>
          <cell r="D1173">
            <v>0</v>
          </cell>
          <cell r="F1173" t="str">
            <v>928SO</v>
          </cell>
          <cell r="G1173" t="str">
            <v>928</v>
          </cell>
          <cell r="I1173">
            <v>0</v>
          </cell>
        </row>
        <row r="1174">
          <cell r="A1174" t="str">
            <v>928UT</v>
          </cell>
          <cell r="B1174" t="str">
            <v>928</v>
          </cell>
          <cell r="D1174">
            <v>3084470.2228289582</v>
          </cell>
          <cell r="F1174" t="str">
            <v>928UT</v>
          </cell>
          <cell r="G1174" t="str">
            <v>928</v>
          </cell>
          <cell r="I1174">
            <v>3084470.2228289582</v>
          </cell>
        </row>
        <row r="1175">
          <cell r="A1175" t="str">
            <v>928WA</v>
          </cell>
          <cell r="B1175" t="str">
            <v>928</v>
          </cell>
          <cell r="D1175">
            <v>405715.94469621935</v>
          </cell>
          <cell r="F1175" t="str">
            <v>928WA</v>
          </cell>
          <cell r="G1175" t="str">
            <v>928</v>
          </cell>
          <cell r="I1175">
            <v>405715.94469621935</v>
          </cell>
        </row>
        <row r="1176">
          <cell r="A1176" t="str">
            <v>928WYP</v>
          </cell>
          <cell r="B1176" t="str">
            <v>928</v>
          </cell>
          <cell r="D1176">
            <v>481164.83566947345</v>
          </cell>
          <cell r="F1176" t="str">
            <v>928WYP</v>
          </cell>
          <cell r="G1176" t="str">
            <v>928</v>
          </cell>
          <cell r="I1176">
            <v>481164.83566947345</v>
          </cell>
        </row>
        <row r="1177">
          <cell r="A1177" t="str">
            <v>928WYU</v>
          </cell>
          <cell r="B1177" t="str">
            <v>928</v>
          </cell>
          <cell r="D1177">
            <v>464365.92283721321</v>
          </cell>
          <cell r="F1177" t="str">
            <v>928WYU</v>
          </cell>
          <cell r="G1177" t="str">
            <v>928</v>
          </cell>
          <cell r="I1177">
            <v>464365.92283721321</v>
          </cell>
        </row>
        <row r="1178">
          <cell r="A1178" t="str">
            <v>929SO</v>
          </cell>
          <cell r="B1178" t="str">
            <v>929</v>
          </cell>
          <cell r="D1178">
            <v>-14080693.041385379</v>
          </cell>
          <cell r="F1178" t="str">
            <v>929SO</v>
          </cell>
          <cell r="G1178" t="str">
            <v>929</v>
          </cell>
          <cell r="I1178">
            <v>-14080693.041385379</v>
          </cell>
        </row>
        <row r="1179">
          <cell r="A1179" t="str">
            <v>930CA</v>
          </cell>
          <cell r="B1179" t="str">
            <v>930</v>
          </cell>
          <cell r="D1179">
            <v>-36800.625858510815</v>
          </cell>
          <cell r="F1179" t="str">
            <v>930CA</v>
          </cell>
          <cell r="G1179" t="str">
            <v>930</v>
          </cell>
          <cell r="I1179">
            <v>-36800.625858510815</v>
          </cell>
        </row>
        <row r="1180">
          <cell r="A1180" t="str">
            <v>930CN</v>
          </cell>
          <cell r="B1180" t="str">
            <v>930</v>
          </cell>
          <cell r="D1180">
            <v>140.31616311705466</v>
          </cell>
          <cell r="F1180" t="str">
            <v>930CN</v>
          </cell>
          <cell r="G1180" t="str">
            <v>930</v>
          </cell>
          <cell r="I1180">
            <v>140.31616311705466</v>
          </cell>
        </row>
        <row r="1181">
          <cell r="A1181" t="str">
            <v>930IDU</v>
          </cell>
          <cell r="B1181" t="str">
            <v>930</v>
          </cell>
          <cell r="D1181">
            <v>2938650.6189532774</v>
          </cell>
          <cell r="F1181" t="str">
            <v>930IDU</v>
          </cell>
          <cell r="G1181" t="str">
            <v>930</v>
          </cell>
          <cell r="I1181">
            <v>2938650.6189532774</v>
          </cell>
        </row>
        <row r="1182">
          <cell r="A1182" t="str">
            <v>930OR</v>
          </cell>
          <cell r="B1182" t="str">
            <v>930</v>
          </cell>
          <cell r="D1182">
            <v>7714950.5906636948</v>
          </cell>
          <cell r="F1182" t="str">
            <v>930OR</v>
          </cell>
          <cell r="G1182" t="str">
            <v>930</v>
          </cell>
          <cell r="I1182">
            <v>7714950.5906636948</v>
          </cell>
        </row>
        <row r="1183">
          <cell r="A1183" t="str">
            <v>930SO</v>
          </cell>
          <cell r="B1183" t="str">
            <v>930</v>
          </cell>
          <cell r="D1183">
            <v>20876844.263864126</v>
          </cell>
          <cell r="F1183" t="str">
            <v>930SO</v>
          </cell>
          <cell r="G1183" t="str">
            <v>930</v>
          </cell>
          <cell r="I1183">
            <v>20876844.263864126</v>
          </cell>
        </row>
        <row r="1184">
          <cell r="A1184" t="str">
            <v>930UT</v>
          </cell>
          <cell r="B1184" t="str">
            <v>930</v>
          </cell>
          <cell r="D1184">
            <v>4123999.1559765595</v>
          </cell>
          <cell r="F1184" t="str">
            <v>930UT</v>
          </cell>
          <cell r="G1184" t="str">
            <v>930</v>
          </cell>
          <cell r="I1184">
            <v>4123999.1559765595</v>
          </cell>
        </row>
        <row r="1185">
          <cell r="A1185" t="str">
            <v>930WA</v>
          </cell>
          <cell r="B1185" t="str">
            <v>930</v>
          </cell>
          <cell r="D1185">
            <v>1300113.493334159</v>
          </cell>
          <cell r="F1185" t="str">
            <v>930WA</v>
          </cell>
          <cell r="G1185" t="str">
            <v>930</v>
          </cell>
          <cell r="I1185">
            <v>1300113.493334159</v>
          </cell>
        </row>
        <row r="1186">
          <cell r="A1186" t="str">
            <v>930WYP</v>
          </cell>
          <cell r="B1186" t="str">
            <v>930</v>
          </cell>
          <cell r="D1186">
            <v>-6867.7431896979688</v>
          </cell>
          <cell r="F1186" t="str">
            <v>930WYP</v>
          </cell>
          <cell r="G1186" t="str">
            <v>930</v>
          </cell>
          <cell r="I1186">
            <v>-6867.7431896979688</v>
          </cell>
        </row>
        <row r="1187">
          <cell r="A1187" t="str">
            <v>931OR</v>
          </cell>
          <cell r="B1187" t="str">
            <v>931</v>
          </cell>
          <cell r="D1187">
            <v>16294.905551428103</v>
          </cell>
          <cell r="F1187" t="str">
            <v>931OR</v>
          </cell>
          <cell r="G1187" t="str">
            <v>931</v>
          </cell>
          <cell r="I1187">
            <v>16294.905551428103</v>
          </cell>
        </row>
        <row r="1188">
          <cell r="A1188" t="str">
            <v>931SO</v>
          </cell>
          <cell r="B1188" t="str">
            <v>931</v>
          </cell>
          <cell r="D1188">
            <v>7870242.9596541207</v>
          </cell>
          <cell r="F1188" t="str">
            <v>931SO</v>
          </cell>
          <cell r="G1188" t="str">
            <v>931</v>
          </cell>
          <cell r="I1188">
            <v>7870242.9596541207</v>
          </cell>
        </row>
        <row r="1189">
          <cell r="A1189" t="str">
            <v>931UT</v>
          </cell>
          <cell r="B1189" t="str">
            <v>931</v>
          </cell>
          <cell r="D1189">
            <v>-388.17314677232957</v>
          </cell>
          <cell r="F1189" t="str">
            <v>931UT</v>
          </cell>
          <cell r="G1189" t="str">
            <v>931</v>
          </cell>
          <cell r="I1189">
            <v>-388.17314677232957</v>
          </cell>
        </row>
        <row r="1190">
          <cell r="A1190" t="str">
            <v>935CA</v>
          </cell>
          <cell r="B1190" t="str">
            <v>935</v>
          </cell>
          <cell r="D1190">
            <v>33047.078515212925</v>
          </cell>
          <cell r="F1190" t="str">
            <v>935CA</v>
          </cell>
          <cell r="G1190" t="str">
            <v>935</v>
          </cell>
          <cell r="I1190">
            <v>33047.078515212925</v>
          </cell>
        </row>
        <row r="1191">
          <cell r="A1191" t="str">
            <v>935CN</v>
          </cell>
          <cell r="B1191" t="str">
            <v>935</v>
          </cell>
          <cell r="D1191">
            <v>77728.86323140093</v>
          </cell>
          <cell r="F1191" t="str">
            <v>935CN</v>
          </cell>
          <cell r="G1191" t="str">
            <v>935</v>
          </cell>
          <cell r="I1191">
            <v>77728.86323140093</v>
          </cell>
        </row>
        <row r="1192">
          <cell r="A1192" t="str">
            <v>935IDU</v>
          </cell>
          <cell r="B1192" t="str">
            <v>935</v>
          </cell>
          <cell r="D1192">
            <v>201131.28441462718</v>
          </cell>
          <cell r="F1192" t="str">
            <v>935IDU</v>
          </cell>
          <cell r="G1192" t="str">
            <v>935</v>
          </cell>
          <cell r="I1192">
            <v>201131.28441462718</v>
          </cell>
        </row>
        <row r="1193">
          <cell r="A1193" t="str">
            <v>935OR</v>
          </cell>
          <cell r="B1193" t="str">
            <v>935</v>
          </cell>
          <cell r="D1193">
            <v>396725.27524394164</v>
          </cell>
          <cell r="F1193" t="str">
            <v>935OR</v>
          </cell>
          <cell r="G1193" t="str">
            <v>935</v>
          </cell>
          <cell r="I1193">
            <v>396725.27524394164</v>
          </cell>
        </row>
        <row r="1194">
          <cell r="A1194" t="str">
            <v>935SO</v>
          </cell>
          <cell r="B1194" t="str">
            <v>935</v>
          </cell>
          <cell r="D1194">
            <v>17623884.042195369</v>
          </cell>
          <cell r="F1194" t="str">
            <v>935SO</v>
          </cell>
          <cell r="G1194" t="str">
            <v>935</v>
          </cell>
          <cell r="I1194">
            <v>17623884.042195369</v>
          </cell>
        </row>
        <row r="1195">
          <cell r="A1195" t="str">
            <v>935UT</v>
          </cell>
          <cell r="B1195" t="str">
            <v>935</v>
          </cell>
          <cell r="D1195">
            <v>459088.29129370791</v>
          </cell>
          <cell r="F1195" t="str">
            <v>935UT</v>
          </cell>
          <cell r="G1195" t="str">
            <v>935</v>
          </cell>
          <cell r="I1195">
            <v>459088.29129370791</v>
          </cell>
        </row>
        <row r="1196">
          <cell r="A1196" t="str">
            <v>935WA</v>
          </cell>
          <cell r="B1196" t="str">
            <v>935</v>
          </cell>
          <cell r="D1196">
            <v>101200.78780413455</v>
          </cell>
          <cell r="F1196" t="str">
            <v>935WA</v>
          </cell>
          <cell r="G1196" t="str">
            <v>935</v>
          </cell>
          <cell r="I1196">
            <v>101200.78780413455</v>
          </cell>
        </row>
        <row r="1197">
          <cell r="A1197" t="str">
            <v>935WYP</v>
          </cell>
          <cell r="B1197" t="str">
            <v>935</v>
          </cell>
          <cell r="D1197">
            <v>162386.32105927815</v>
          </cell>
          <cell r="F1197" t="str">
            <v>935WYP</v>
          </cell>
          <cell r="G1197" t="str">
            <v>935</v>
          </cell>
          <cell r="I1197">
            <v>162386.32105927815</v>
          </cell>
        </row>
        <row r="1198">
          <cell r="A1198" t="str">
            <v>935WYU</v>
          </cell>
          <cell r="B1198" t="str">
            <v>935</v>
          </cell>
          <cell r="D1198">
            <v>3985.8180955611865</v>
          </cell>
          <cell r="F1198" t="str">
            <v>935WYU</v>
          </cell>
          <cell r="G1198" t="str">
            <v>935</v>
          </cell>
          <cell r="I1198">
            <v>3985.8180955611865</v>
          </cell>
        </row>
        <row r="1199">
          <cell r="A1199" t="str">
            <v>DPCA</v>
          </cell>
          <cell r="B1199" t="str">
            <v>DP</v>
          </cell>
          <cell r="D1199">
            <v>554045.93999999994</v>
          </cell>
          <cell r="F1199" t="str">
            <v>DPCA</v>
          </cell>
          <cell r="G1199" t="str">
            <v>DP</v>
          </cell>
          <cell r="I1199">
            <v>554045.93999999994</v>
          </cell>
        </row>
        <row r="1200">
          <cell r="A1200" t="str">
            <v>DPIDU</v>
          </cell>
          <cell r="B1200" t="str">
            <v>DP</v>
          </cell>
          <cell r="D1200">
            <v>1018071.49</v>
          </cell>
          <cell r="F1200" t="str">
            <v>DPIDU</v>
          </cell>
          <cell r="G1200" t="str">
            <v>DP</v>
          </cell>
          <cell r="I1200">
            <v>1018071.49</v>
          </cell>
        </row>
        <row r="1201">
          <cell r="A1201" t="str">
            <v>DPOR</v>
          </cell>
          <cell r="B1201" t="str">
            <v>DP</v>
          </cell>
          <cell r="D1201">
            <v>5753238.8200000003</v>
          </cell>
          <cell r="F1201" t="str">
            <v>DPOR</v>
          </cell>
          <cell r="G1201" t="str">
            <v>DP</v>
          </cell>
          <cell r="I1201">
            <v>5753238.8200000003</v>
          </cell>
        </row>
        <row r="1202">
          <cell r="A1202" t="str">
            <v>DPUT</v>
          </cell>
          <cell r="B1202" t="str">
            <v>DP</v>
          </cell>
          <cell r="D1202">
            <v>11860061.689999999</v>
          </cell>
          <cell r="F1202" t="str">
            <v>DPUT</v>
          </cell>
          <cell r="G1202" t="str">
            <v>DP</v>
          </cell>
          <cell r="I1202">
            <v>11860061.689999999</v>
          </cell>
        </row>
        <row r="1203">
          <cell r="A1203" t="str">
            <v>DPWA</v>
          </cell>
          <cell r="B1203" t="str">
            <v>DP</v>
          </cell>
          <cell r="D1203">
            <v>1733166.48</v>
          </cell>
          <cell r="F1203" t="str">
            <v>DPWA</v>
          </cell>
          <cell r="G1203" t="str">
            <v>DP</v>
          </cell>
          <cell r="I1203">
            <v>1733166.48</v>
          </cell>
        </row>
        <row r="1204">
          <cell r="A1204" t="str">
            <v>DPWYP</v>
          </cell>
          <cell r="B1204" t="str">
            <v>DP</v>
          </cell>
          <cell r="D1204">
            <v>0</v>
          </cell>
          <cell r="F1204" t="str">
            <v>DPWYP</v>
          </cell>
          <cell r="G1204" t="str">
            <v>DP</v>
          </cell>
          <cell r="I1204">
            <v>0</v>
          </cell>
        </row>
        <row r="1205">
          <cell r="A1205" t="str">
            <v>DPWYU</v>
          </cell>
          <cell r="B1205" t="str">
            <v>DP</v>
          </cell>
          <cell r="D1205">
            <v>3299208.36</v>
          </cell>
          <cell r="F1205" t="str">
            <v>DPWYU</v>
          </cell>
          <cell r="G1205" t="str">
            <v>DP</v>
          </cell>
          <cell r="I1205">
            <v>3299208.36</v>
          </cell>
        </row>
        <row r="1206">
          <cell r="A1206" t="str">
            <v>GPSO</v>
          </cell>
          <cell r="B1206" t="str">
            <v>GP</v>
          </cell>
          <cell r="D1206">
            <v>77610.41</v>
          </cell>
          <cell r="F1206" t="str">
            <v>GPSO</v>
          </cell>
          <cell r="G1206" t="str">
            <v>GP</v>
          </cell>
          <cell r="I1206">
            <v>77610.41</v>
          </cell>
        </row>
        <row r="1207">
          <cell r="A1207" t="str">
            <v>HPSG-P</v>
          </cell>
          <cell r="B1207" t="str">
            <v>HP</v>
          </cell>
          <cell r="D1207">
            <v>192231.11</v>
          </cell>
          <cell r="F1207" t="str">
            <v>HPSG-P</v>
          </cell>
          <cell r="G1207" t="str">
            <v>HP</v>
          </cell>
          <cell r="I1207">
            <v>192231.11</v>
          </cell>
        </row>
        <row r="1208">
          <cell r="A1208" t="str">
            <v>IPSO</v>
          </cell>
          <cell r="B1208" t="str">
            <v>IP</v>
          </cell>
          <cell r="D1208">
            <v>0</v>
          </cell>
          <cell r="F1208" t="str">
            <v>IPSO</v>
          </cell>
          <cell r="G1208" t="str">
            <v>IP</v>
          </cell>
          <cell r="I1208">
            <v>0</v>
          </cell>
        </row>
        <row r="1209">
          <cell r="A1209" t="str">
            <v>OPSG</v>
          </cell>
          <cell r="B1209" t="str">
            <v>OP</v>
          </cell>
          <cell r="D1209">
            <v>990155.64</v>
          </cell>
          <cell r="F1209" t="str">
            <v>OPSG</v>
          </cell>
          <cell r="G1209" t="str">
            <v>OP</v>
          </cell>
          <cell r="I1209">
            <v>990155.64</v>
          </cell>
        </row>
        <row r="1210">
          <cell r="A1210" t="str">
            <v>SCHMAPNUTIL</v>
          </cell>
          <cell r="B1210" t="str">
            <v>SCHMAP</v>
          </cell>
          <cell r="D1210">
            <v>0</v>
          </cell>
          <cell r="F1210" t="str">
            <v>SCHMAPNUTIL</v>
          </cell>
          <cell r="G1210" t="str">
            <v>SCHMAP</v>
          </cell>
          <cell r="I1210">
            <v>0</v>
          </cell>
        </row>
        <row r="1211">
          <cell r="A1211" t="str">
            <v>SCHMAPNUTIL</v>
          </cell>
          <cell r="B1211" t="str">
            <v>SCHMAP</v>
          </cell>
          <cell r="D1211">
            <v>0</v>
          </cell>
          <cell r="F1211" t="str">
            <v>SCHMAPNUTIL</v>
          </cell>
          <cell r="G1211" t="str">
            <v>SCHMAP</v>
          </cell>
          <cell r="I1211">
            <v>0</v>
          </cell>
        </row>
        <row r="1212">
          <cell r="A1212" t="str">
            <v>SCHMAPOTHER</v>
          </cell>
          <cell r="B1212" t="str">
            <v>SCHMAP</v>
          </cell>
          <cell r="D1212">
            <v>0</v>
          </cell>
          <cell r="F1212" t="str">
            <v>SCHMAPOTHER</v>
          </cell>
          <cell r="G1212" t="str">
            <v>SCHMAP</v>
          </cell>
          <cell r="I1212">
            <v>0</v>
          </cell>
        </row>
        <row r="1213">
          <cell r="A1213" t="str">
            <v>SCHMAPSE</v>
          </cell>
          <cell r="B1213" t="str">
            <v>SCHMAP</v>
          </cell>
          <cell r="D1213">
            <v>1393973</v>
          </cell>
          <cell r="F1213" t="str">
            <v>SCHMAPSE</v>
          </cell>
          <cell r="G1213" t="str">
            <v>SCHMAP</v>
          </cell>
          <cell r="I1213">
            <v>1393973</v>
          </cell>
        </row>
        <row r="1214">
          <cell r="A1214" t="str">
            <v>SCHMAPSNP</v>
          </cell>
          <cell r="B1214" t="str">
            <v>SCHMAP</v>
          </cell>
          <cell r="D1214">
            <v>4157337</v>
          </cell>
          <cell r="F1214" t="str">
            <v>SCHMAPSNP</v>
          </cell>
          <cell r="G1214" t="str">
            <v>SCHMAP</v>
          </cell>
          <cell r="I1214">
            <v>4157337</v>
          </cell>
        </row>
        <row r="1215">
          <cell r="A1215" t="str">
            <v>SCHMAPSO</v>
          </cell>
          <cell r="B1215" t="str">
            <v>SCHMAP</v>
          </cell>
          <cell r="D1215">
            <v>823180</v>
          </cell>
          <cell r="F1215" t="str">
            <v>SCHMAPSO</v>
          </cell>
          <cell r="G1215" t="str">
            <v>SCHMAP</v>
          </cell>
          <cell r="I1215">
            <v>823180</v>
          </cell>
        </row>
        <row r="1216">
          <cell r="A1216" t="str">
            <v>SCHMATCA</v>
          </cell>
          <cell r="B1216" t="str">
            <v>SCHMAT</v>
          </cell>
          <cell r="D1216">
            <v>333105</v>
          </cell>
          <cell r="F1216" t="str">
            <v>SCHMATCA</v>
          </cell>
          <cell r="G1216" t="str">
            <v>SCHMAT</v>
          </cell>
          <cell r="I1216">
            <v>333105</v>
          </cell>
        </row>
        <row r="1217">
          <cell r="A1217" t="str">
            <v>SCHMATCIAC</v>
          </cell>
          <cell r="B1217" t="str">
            <v>SCHMAT</v>
          </cell>
          <cell r="D1217">
            <v>53173026</v>
          </cell>
          <cell r="F1217" t="str">
            <v>SCHMATCIAC</v>
          </cell>
          <cell r="G1217" t="str">
            <v>SCHMAT</v>
          </cell>
          <cell r="I1217">
            <v>53173026</v>
          </cell>
        </row>
        <row r="1218">
          <cell r="A1218" t="str">
            <v>SCHMATCN</v>
          </cell>
          <cell r="B1218" t="str">
            <v>SCHMAT</v>
          </cell>
          <cell r="D1218">
            <v>0</v>
          </cell>
          <cell r="F1218" t="str">
            <v>SCHMATCN</v>
          </cell>
          <cell r="G1218" t="str">
            <v>SCHMAT</v>
          </cell>
          <cell r="I1218">
            <v>0</v>
          </cell>
        </row>
        <row r="1219">
          <cell r="A1219" t="str">
            <v>SCHMATGPS</v>
          </cell>
          <cell r="B1219" t="str">
            <v>SCHMAT</v>
          </cell>
          <cell r="D1219">
            <v>-26365432</v>
          </cell>
          <cell r="F1219" t="str">
            <v>SCHMATGPS</v>
          </cell>
          <cell r="G1219" t="str">
            <v>SCHMAT</v>
          </cell>
          <cell r="I1219">
            <v>-26365432</v>
          </cell>
        </row>
        <row r="1220">
          <cell r="A1220" t="str">
            <v>SCHMATIDU</v>
          </cell>
          <cell r="B1220" t="str">
            <v>SCHMAT</v>
          </cell>
          <cell r="D1220">
            <v>0</v>
          </cell>
          <cell r="F1220" t="str">
            <v>SCHMATIDU</v>
          </cell>
          <cell r="G1220" t="str">
            <v>SCHMAT</v>
          </cell>
          <cell r="I1220">
            <v>0</v>
          </cell>
        </row>
        <row r="1221">
          <cell r="A1221" t="str">
            <v>SCHMATNUTIL</v>
          </cell>
          <cell r="B1221" t="str">
            <v>SCHMAT</v>
          </cell>
          <cell r="D1221">
            <v>0</v>
          </cell>
          <cell r="F1221" t="str">
            <v>SCHMATNUTIL</v>
          </cell>
          <cell r="G1221" t="str">
            <v>SCHMAT</v>
          </cell>
          <cell r="I1221">
            <v>0</v>
          </cell>
        </row>
        <row r="1222">
          <cell r="A1222" t="str">
            <v>SCHMATOR</v>
          </cell>
          <cell r="B1222" t="str">
            <v>SCHMAT</v>
          </cell>
          <cell r="D1222">
            <v>0</v>
          </cell>
          <cell r="F1222" t="str">
            <v>SCHMATOR</v>
          </cell>
          <cell r="G1222" t="str">
            <v>SCHMAT</v>
          </cell>
          <cell r="I1222">
            <v>0</v>
          </cell>
        </row>
        <row r="1223">
          <cell r="A1223" t="str">
            <v>SCHMATOTHER</v>
          </cell>
          <cell r="B1223" t="str">
            <v>SCHMAT</v>
          </cell>
          <cell r="D1223">
            <v>0</v>
          </cell>
          <cell r="F1223" t="str">
            <v>SCHMATOTHER</v>
          </cell>
          <cell r="G1223" t="str">
            <v>SCHMAT</v>
          </cell>
          <cell r="I1223">
            <v>0</v>
          </cell>
        </row>
        <row r="1224">
          <cell r="A1224" t="str">
            <v>SCHMATSCHMDEXP</v>
          </cell>
          <cell r="B1224" t="str">
            <v>SCHMAT</v>
          </cell>
          <cell r="D1224">
            <v>422593188</v>
          </cell>
          <cell r="F1224" t="str">
            <v>SCHMATSCHMDEXP</v>
          </cell>
          <cell r="G1224" t="str">
            <v>SCHMAT</v>
          </cell>
          <cell r="I1224">
            <v>422593188</v>
          </cell>
        </row>
        <row r="1225">
          <cell r="A1225" t="str">
            <v>SCHMATSE</v>
          </cell>
          <cell r="B1225" t="str">
            <v>SCHMAT</v>
          </cell>
          <cell r="D1225">
            <v>6363628</v>
          </cell>
          <cell r="F1225" t="str">
            <v>SCHMATSE</v>
          </cell>
          <cell r="G1225" t="str">
            <v>SCHMAT</v>
          </cell>
          <cell r="I1225">
            <v>6363628</v>
          </cell>
        </row>
        <row r="1226">
          <cell r="A1226" t="str">
            <v>SCHMATSG</v>
          </cell>
          <cell r="B1226" t="str">
            <v>SCHMAT</v>
          </cell>
          <cell r="D1226">
            <v>2721363</v>
          </cell>
          <cell r="F1226" t="str">
            <v>SCHMATSG</v>
          </cell>
          <cell r="G1226" t="str">
            <v>SCHMAT</v>
          </cell>
          <cell r="I1226">
            <v>2721363</v>
          </cell>
        </row>
        <row r="1227">
          <cell r="A1227" t="str">
            <v>SCHMATSGCT</v>
          </cell>
          <cell r="B1227" t="str">
            <v>SCHMAT</v>
          </cell>
          <cell r="D1227">
            <v>938633</v>
          </cell>
          <cell r="F1227" t="str">
            <v>SCHMATSGCT</v>
          </cell>
          <cell r="G1227" t="str">
            <v>SCHMAT</v>
          </cell>
          <cell r="I1227">
            <v>938633</v>
          </cell>
        </row>
        <row r="1228">
          <cell r="A1228" t="str">
            <v>SCHMATSNP</v>
          </cell>
          <cell r="B1228" t="str">
            <v>SCHMAT</v>
          </cell>
          <cell r="D1228">
            <v>18640972</v>
          </cell>
          <cell r="F1228" t="str">
            <v>SCHMATSNP</v>
          </cell>
          <cell r="G1228" t="str">
            <v>SCHMAT</v>
          </cell>
          <cell r="I1228">
            <v>18640972</v>
          </cell>
        </row>
        <row r="1229">
          <cell r="A1229" t="str">
            <v>SCHMATSNPD</v>
          </cell>
          <cell r="B1229" t="str">
            <v>SCHMAT</v>
          </cell>
          <cell r="D1229">
            <v>11272280</v>
          </cell>
          <cell r="F1229" t="str">
            <v>SCHMATSNPD</v>
          </cell>
          <cell r="G1229" t="str">
            <v>SCHMAT</v>
          </cell>
          <cell r="I1229">
            <v>11272280</v>
          </cell>
        </row>
        <row r="1230">
          <cell r="A1230" t="str">
            <v>SCHMATSO</v>
          </cell>
          <cell r="B1230" t="str">
            <v>SCHMAT</v>
          </cell>
          <cell r="D1230">
            <v>-1454639.8354325257</v>
          </cell>
          <cell r="F1230" t="str">
            <v>SCHMATSO</v>
          </cell>
          <cell r="G1230" t="str">
            <v>SCHMAT</v>
          </cell>
          <cell r="I1230">
            <v>-1454639.8354325257</v>
          </cell>
        </row>
        <row r="1231">
          <cell r="A1231" t="str">
            <v>SCHMATTROJD</v>
          </cell>
          <cell r="B1231" t="str">
            <v>SCHMAT</v>
          </cell>
          <cell r="D1231">
            <v>1566947</v>
          </cell>
          <cell r="F1231" t="str">
            <v>SCHMATTROJD</v>
          </cell>
          <cell r="G1231" t="str">
            <v>SCHMAT</v>
          </cell>
          <cell r="I1231">
            <v>1566947</v>
          </cell>
        </row>
        <row r="1232">
          <cell r="A1232" t="str">
            <v>SCHMATUT</v>
          </cell>
          <cell r="B1232" t="str">
            <v>SCHMAT</v>
          </cell>
          <cell r="D1232">
            <v>0</v>
          </cell>
          <cell r="F1232" t="str">
            <v>SCHMATUT</v>
          </cell>
          <cell r="G1232" t="str">
            <v>SCHMAT</v>
          </cell>
          <cell r="I1232">
            <v>0</v>
          </cell>
        </row>
        <row r="1233">
          <cell r="A1233" t="str">
            <v>SCHMATWA</v>
          </cell>
          <cell r="B1233" t="str">
            <v>SCHMAT</v>
          </cell>
          <cell r="D1233">
            <v>0</v>
          </cell>
          <cell r="F1233" t="str">
            <v>SCHMATWA</v>
          </cell>
          <cell r="G1233" t="str">
            <v>SCHMAT</v>
          </cell>
          <cell r="I1233">
            <v>0</v>
          </cell>
        </row>
        <row r="1234">
          <cell r="A1234" t="str">
            <v>SCHMATWYP</v>
          </cell>
          <cell r="B1234" t="str">
            <v>SCHMAT</v>
          </cell>
          <cell r="D1234">
            <v>0</v>
          </cell>
          <cell r="F1234" t="str">
            <v>SCHMATWYP</v>
          </cell>
          <cell r="G1234" t="str">
            <v>SCHMAT</v>
          </cell>
          <cell r="I1234">
            <v>0</v>
          </cell>
        </row>
        <row r="1235">
          <cell r="A1235" t="str">
            <v>SCHMATWYU</v>
          </cell>
          <cell r="B1235" t="str">
            <v>SCHMAT</v>
          </cell>
          <cell r="D1235">
            <v>0</v>
          </cell>
          <cell r="F1235" t="str">
            <v>SCHMATWYU</v>
          </cell>
          <cell r="G1235" t="str">
            <v>SCHMAT</v>
          </cell>
          <cell r="I1235">
            <v>0</v>
          </cell>
        </row>
        <row r="1236">
          <cell r="A1236" t="str">
            <v>SCHMDFDGP</v>
          </cell>
          <cell r="B1236" t="str">
            <v>SCHMDF</v>
          </cell>
          <cell r="D1236">
            <v>6423</v>
          </cell>
          <cell r="F1236" t="str">
            <v>SCHMDFDGP</v>
          </cell>
          <cell r="G1236" t="str">
            <v>SCHMDF</v>
          </cell>
          <cell r="I1236">
            <v>6423</v>
          </cell>
        </row>
        <row r="1237">
          <cell r="A1237" t="str">
            <v>SCHMDPSE</v>
          </cell>
          <cell r="B1237" t="str">
            <v>SCHMDP</v>
          </cell>
          <cell r="D1237">
            <v>7330652</v>
          </cell>
          <cell r="F1237" t="str">
            <v>SCHMDPSE</v>
          </cell>
          <cell r="G1237" t="str">
            <v>SCHMDP</v>
          </cell>
          <cell r="I1237">
            <v>7330652</v>
          </cell>
        </row>
        <row r="1238">
          <cell r="A1238" t="str">
            <v>SCHMDPSG</v>
          </cell>
          <cell r="B1238" t="str">
            <v>SCHMDP</v>
          </cell>
          <cell r="D1238">
            <v>3946595</v>
          </cell>
          <cell r="F1238" t="str">
            <v>SCHMDPSG</v>
          </cell>
          <cell r="G1238" t="str">
            <v>SCHMDP</v>
          </cell>
          <cell r="I1238">
            <v>3946595</v>
          </cell>
        </row>
        <row r="1239">
          <cell r="A1239" t="str">
            <v>SCHMDPSNP</v>
          </cell>
          <cell r="B1239" t="str">
            <v>SCHMDP</v>
          </cell>
          <cell r="D1239">
            <v>381063</v>
          </cell>
          <cell r="F1239" t="str">
            <v>SCHMDPSNP</v>
          </cell>
          <cell r="G1239" t="str">
            <v>SCHMDP</v>
          </cell>
          <cell r="I1239">
            <v>381063</v>
          </cell>
        </row>
        <row r="1240">
          <cell r="A1240" t="str">
            <v>SCHMDPSO</v>
          </cell>
          <cell r="B1240" t="str">
            <v>SCHMDP</v>
          </cell>
          <cell r="D1240">
            <v>9158887</v>
          </cell>
          <cell r="F1240" t="str">
            <v>SCHMDPSO</v>
          </cell>
          <cell r="G1240" t="str">
            <v>SCHMDP</v>
          </cell>
          <cell r="I1240">
            <v>9158887</v>
          </cell>
        </row>
        <row r="1241">
          <cell r="A1241" t="str">
            <v>SCHMDTBADDEBT</v>
          </cell>
          <cell r="B1241" t="str">
            <v>SCHMDT</v>
          </cell>
          <cell r="D1241">
            <v>-5205950</v>
          </cell>
          <cell r="F1241" t="str">
            <v>SCHMDTBADDEBT</v>
          </cell>
          <cell r="G1241" t="str">
            <v>SCHMDT</v>
          </cell>
          <cell r="I1241">
            <v>-5205950</v>
          </cell>
        </row>
        <row r="1242">
          <cell r="A1242" t="str">
            <v>SCHMDTGPS</v>
          </cell>
          <cell r="B1242" t="str">
            <v>SCHMDT</v>
          </cell>
          <cell r="D1242">
            <v>26111935</v>
          </cell>
          <cell r="F1242" t="str">
            <v>SCHMDTGPS</v>
          </cell>
          <cell r="G1242" t="str">
            <v>SCHMDT</v>
          </cell>
          <cell r="I1242">
            <v>26111935</v>
          </cell>
        </row>
        <row r="1243">
          <cell r="A1243" t="str">
            <v>SCHMDTIDU</v>
          </cell>
          <cell r="B1243" t="str">
            <v>SCHMDT</v>
          </cell>
          <cell r="D1243">
            <v>14146</v>
          </cell>
          <cell r="F1243" t="str">
            <v>SCHMDTIDU</v>
          </cell>
          <cell r="G1243" t="str">
            <v>SCHMDT</v>
          </cell>
          <cell r="I1243">
            <v>14146</v>
          </cell>
        </row>
        <row r="1244">
          <cell r="A1244" t="str">
            <v>SCHMDTNUTIL</v>
          </cell>
          <cell r="B1244" t="str">
            <v>SCHMDT</v>
          </cell>
          <cell r="D1244">
            <v>0</v>
          </cell>
          <cell r="F1244" t="str">
            <v>SCHMDTNUTIL</v>
          </cell>
          <cell r="G1244" t="str">
            <v>SCHMDT</v>
          </cell>
          <cell r="I1244">
            <v>0</v>
          </cell>
        </row>
        <row r="1245">
          <cell r="A1245" t="str">
            <v>SCHMDTOR</v>
          </cell>
          <cell r="B1245" t="str">
            <v>SCHMDT</v>
          </cell>
          <cell r="D1245">
            <v>821541</v>
          </cell>
          <cell r="F1245" t="str">
            <v>SCHMDTOR</v>
          </cell>
          <cell r="G1245" t="str">
            <v>SCHMDT</v>
          </cell>
          <cell r="I1245">
            <v>821541</v>
          </cell>
        </row>
        <row r="1246">
          <cell r="A1246" t="str">
            <v>SCHMDTOTHER</v>
          </cell>
          <cell r="B1246" t="str">
            <v>SCHMDT</v>
          </cell>
          <cell r="D1246">
            <v>0</v>
          </cell>
          <cell r="F1246" t="str">
            <v>SCHMDTOTHER</v>
          </cell>
          <cell r="G1246" t="str">
            <v>SCHMDT</v>
          </cell>
          <cell r="I1246">
            <v>0</v>
          </cell>
        </row>
        <row r="1247">
          <cell r="A1247" t="str">
            <v>SCHMDTSE</v>
          </cell>
          <cell r="B1247" t="str">
            <v>SCHMDT</v>
          </cell>
          <cell r="D1247">
            <v>9888131</v>
          </cell>
          <cell r="F1247" t="str">
            <v>SCHMDTSE</v>
          </cell>
          <cell r="G1247" t="str">
            <v>SCHMDT</v>
          </cell>
          <cell r="I1247">
            <v>9888131</v>
          </cell>
        </row>
        <row r="1248">
          <cell r="A1248" t="str">
            <v>SCHMDTSG</v>
          </cell>
          <cell r="B1248" t="str">
            <v>SCHMDT</v>
          </cell>
          <cell r="D1248">
            <v>3067997</v>
          </cell>
          <cell r="F1248" t="str">
            <v>SCHMDTSG</v>
          </cell>
          <cell r="G1248" t="str">
            <v>SCHMDT</v>
          </cell>
          <cell r="I1248">
            <v>3067997</v>
          </cell>
        </row>
        <row r="1249">
          <cell r="A1249" t="str">
            <v>SCHMDTSNP</v>
          </cell>
          <cell r="B1249" t="str">
            <v>SCHMDT</v>
          </cell>
          <cell r="D1249">
            <v>40229607.969198525</v>
          </cell>
          <cell r="F1249" t="str">
            <v>SCHMDTSNP</v>
          </cell>
          <cell r="G1249" t="str">
            <v>SCHMDT</v>
          </cell>
          <cell r="I1249">
            <v>40229607.969198525</v>
          </cell>
        </row>
        <row r="1250">
          <cell r="A1250" t="str">
            <v>SCHMDTSNPD</v>
          </cell>
          <cell r="B1250" t="str">
            <v>SCHMDT</v>
          </cell>
          <cell r="D1250">
            <v>0</v>
          </cell>
          <cell r="F1250" t="str">
            <v>SCHMDTSNPD</v>
          </cell>
          <cell r="G1250" t="str">
            <v>SCHMDT</v>
          </cell>
          <cell r="I1250">
            <v>0</v>
          </cell>
        </row>
        <row r="1251">
          <cell r="A1251" t="str">
            <v>SCHMDTSO</v>
          </cell>
          <cell r="B1251" t="str">
            <v>SCHMDT</v>
          </cell>
          <cell r="D1251">
            <v>-54769182.447416462</v>
          </cell>
          <cell r="F1251" t="str">
            <v>SCHMDTSO</v>
          </cell>
          <cell r="G1251" t="str">
            <v>SCHMDT</v>
          </cell>
          <cell r="I1251">
            <v>-54769182.447416462</v>
          </cell>
        </row>
        <row r="1252">
          <cell r="A1252" t="str">
            <v>SCHMDTTAXDEPR</v>
          </cell>
          <cell r="B1252" t="str">
            <v>SCHMDT</v>
          </cell>
          <cell r="D1252">
            <v>460953562</v>
          </cell>
          <cell r="F1252" t="str">
            <v>SCHMDTTAXDEPR</v>
          </cell>
          <cell r="G1252" t="str">
            <v>SCHMDT</v>
          </cell>
          <cell r="I1252">
            <v>460953562</v>
          </cell>
        </row>
        <row r="1253">
          <cell r="A1253" t="str">
            <v>SCHMDTUT</v>
          </cell>
          <cell r="B1253" t="str">
            <v>SCHMDT</v>
          </cell>
          <cell r="D1253">
            <v>931</v>
          </cell>
          <cell r="F1253" t="str">
            <v>SCHMDTUT</v>
          </cell>
          <cell r="G1253" t="str">
            <v>SCHMDT</v>
          </cell>
          <cell r="I1253">
            <v>931</v>
          </cell>
        </row>
        <row r="1254">
          <cell r="A1254" t="str">
            <v>SCHMDTWYP</v>
          </cell>
          <cell r="B1254" t="str">
            <v>SCHMDT</v>
          </cell>
          <cell r="D1254">
            <v>9993</v>
          </cell>
          <cell r="F1254" t="str">
            <v>SCHMDTWYP</v>
          </cell>
          <cell r="G1254" t="str">
            <v>SCHMDT</v>
          </cell>
          <cell r="I1254">
            <v>9993</v>
          </cell>
        </row>
        <row r="1255">
          <cell r="A1255" t="str">
            <v>TPSG</v>
          </cell>
          <cell r="B1255" t="str">
            <v>TP</v>
          </cell>
          <cell r="D1255">
            <v>5696340.3599999994</v>
          </cell>
          <cell r="F1255" t="str">
            <v>TPSG</v>
          </cell>
          <cell r="G1255" t="str">
            <v>TP</v>
          </cell>
          <cell r="I1255">
            <v>5696340.3599999994</v>
          </cell>
        </row>
        <row r="1256">
          <cell r="A1256" t="str">
            <v>SCHMDTSG</v>
          </cell>
          <cell r="B1256" t="str">
            <v>SCHMDT</v>
          </cell>
          <cell r="D1256">
            <v>3067997</v>
          </cell>
          <cell r="F1256" t="str">
            <v>SCHMDTSG</v>
          </cell>
          <cell r="G1256" t="str">
            <v>SCHMDT</v>
          </cell>
          <cell r="I1256">
            <v>3067997</v>
          </cell>
        </row>
        <row r="1257">
          <cell r="A1257" t="str">
            <v>SCHMDTSNP</v>
          </cell>
          <cell r="B1257" t="str">
            <v>SCHMDT</v>
          </cell>
          <cell r="D1257">
            <v>40229607.969198525</v>
          </cell>
          <cell r="F1257" t="str">
            <v>SCHMDTSNP</v>
          </cell>
          <cell r="G1257" t="str">
            <v>SCHMDT</v>
          </cell>
          <cell r="I1257">
            <v>40229607.969198525</v>
          </cell>
        </row>
        <row r="1258">
          <cell r="A1258" t="str">
            <v>SCHMDTSNPD</v>
          </cell>
          <cell r="B1258" t="str">
            <v>SCHMDT</v>
          </cell>
          <cell r="D1258">
            <v>0</v>
          </cell>
          <cell r="F1258" t="str">
            <v>SCHMDTSNPD</v>
          </cell>
          <cell r="G1258" t="str">
            <v>SCHMDT</v>
          </cell>
          <cell r="I1258">
            <v>0</v>
          </cell>
        </row>
        <row r="1259">
          <cell r="A1259" t="str">
            <v>SCHMDTSO</v>
          </cell>
          <cell r="B1259" t="str">
            <v>SCHMDT</v>
          </cell>
          <cell r="D1259">
            <v>-51000271</v>
          </cell>
          <cell r="F1259" t="str">
            <v>SCHMDTSO</v>
          </cell>
          <cell r="G1259" t="str">
            <v>SCHMDT</v>
          </cell>
          <cell r="I1259">
            <v>-51000271</v>
          </cell>
        </row>
        <row r="1260">
          <cell r="A1260" t="str">
            <v>SCHMDTTAXDEPR</v>
          </cell>
          <cell r="B1260" t="str">
            <v>SCHMDT</v>
          </cell>
          <cell r="D1260">
            <v>460953562</v>
          </cell>
          <cell r="F1260" t="str">
            <v>SCHMDTTAXDEPR</v>
          </cell>
          <cell r="G1260" t="str">
            <v>SCHMDT</v>
          </cell>
          <cell r="I1260">
            <v>460953562</v>
          </cell>
        </row>
        <row r="1261">
          <cell r="A1261" t="str">
            <v>SCHMDTUT</v>
          </cell>
          <cell r="B1261" t="str">
            <v>SCHMDT</v>
          </cell>
          <cell r="D1261">
            <v>931</v>
          </cell>
          <cell r="F1261" t="str">
            <v>SCHMDTUT</v>
          </cell>
          <cell r="G1261" t="str">
            <v>SCHMDT</v>
          </cell>
          <cell r="I1261">
            <v>931</v>
          </cell>
        </row>
        <row r="1262">
          <cell r="A1262" t="str">
            <v>SCHMDTWYU</v>
          </cell>
          <cell r="B1262" t="str">
            <v>SCHMDT</v>
          </cell>
          <cell r="D1262">
            <v>9993</v>
          </cell>
          <cell r="F1262" t="str">
            <v>SCHMDTWYU</v>
          </cell>
          <cell r="G1262" t="str">
            <v>SCHMDT</v>
          </cell>
          <cell r="I1262">
            <v>9993</v>
          </cell>
        </row>
        <row r="1263">
          <cell r="A1263" t="str">
            <v>TPSG</v>
          </cell>
          <cell r="B1263" t="str">
            <v>TP</v>
          </cell>
          <cell r="D1263">
            <v>5696340.3599999994</v>
          </cell>
          <cell r="F1263" t="str">
            <v>TPSG</v>
          </cell>
          <cell r="G1263" t="str">
            <v>TP</v>
          </cell>
          <cell r="I1263">
            <v>5696340.3599999994</v>
          </cell>
        </row>
      </sheetData>
      <sheetData sheetId="13"/>
      <sheetData sheetId="14"/>
      <sheetData sheetId="15"/>
      <sheetData sheetId="16"/>
      <sheetData sheetId="1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Summary"/>
      <sheetName val="Generation"/>
      <sheetName val="Mining"/>
      <sheetName val="CT"/>
      <sheetName val="PD"/>
      <sheetName val="ITCDS"/>
      <sheetName val="MSCBS"/>
      <sheetName val="California"/>
      <sheetName val="Idaho"/>
      <sheetName val="Oregon"/>
      <sheetName val="Utah"/>
      <sheetName val="Washington"/>
      <sheetName val="Wyoming"/>
      <sheetName val="Revs"/>
      <sheetName val="Spli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REV"/>
      <sheetName val="OM"/>
      <sheetName val="NPC"/>
      <sheetName val="DEPR"/>
      <sheetName val="TAX"/>
      <sheetName val="RB"/>
      <sheetName val="ContractChange"/>
      <sheetName val="Other"/>
      <sheetName val="Misc 1"/>
      <sheetName val="Misc 2"/>
      <sheetName val="Variables"/>
      <sheetName val="Results"/>
      <sheetName val="AdjSummary"/>
      <sheetName val="TotalCompany"/>
      <sheetName val="Factors"/>
      <sheetName val="UnadjData "/>
      <sheetName val="ExtractData"/>
      <sheetName val="ReportAdjData"/>
      <sheetName val="AdjDatabase"/>
      <sheetName val="Title"/>
      <sheetName val="Macro"/>
      <sheetName val="WelcomeDialog"/>
      <sheetName val="AcctErrorDialog"/>
      <sheetName val="AdjSumErrorDialog"/>
      <sheetName val="Errors"/>
      <sheetName val="PrepareResults"/>
      <sheetName val="Navigation"/>
      <sheetName val="Print"/>
      <sheetName val="TypeErrorDialog"/>
      <sheetName val="PrintSumAdjDialog"/>
      <sheetName val="FactorErrorDialog"/>
      <sheetName val="PrintAdjDialog"/>
      <sheetName val="PrepareSummary"/>
      <sheetName val="PrintResultsErrorDialog"/>
      <sheetName val="SummaryError"/>
      <sheetName val="SummaryDialog"/>
      <sheetName val="PrepareDataDialog"/>
      <sheetName val="Prepare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K2" t="str">
            <v>CALIFORNIA</v>
          </cell>
          <cell r="AL2">
            <v>1</v>
          </cell>
        </row>
        <row r="3">
          <cell r="AK3" t="str">
            <v>OREGON</v>
          </cell>
          <cell r="AL3">
            <v>1</v>
          </cell>
        </row>
        <row r="4">
          <cell r="AK4" t="str">
            <v>WASHINGTON</v>
          </cell>
          <cell r="AL4">
            <v>1</v>
          </cell>
        </row>
        <row r="5">
          <cell r="AK5" t="str">
            <v>WY-ALL</v>
          </cell>
          <cell r="AL5">
            <v>1</v>
          </cell>
        </row>
        <row r="6">
          <cell r="AK6" t="str">
            <v>WY-EAST</v>
          </cell>
          <cell r="AL6">
            <v>1</v>
          </cell>
        </row>
        <row r="7">
          <cell r="AK7" t="str">
            <v>UTAH</v>
          </cell>
          <cell r="AL7">
            <v>1</v>
          </cell>
        </row>
        <row r="8">
          <cell r="AK8" t="str">
            <v>IDAHO</v>
          </cell>
          <cell r="AL8">
            <v>1</v>
          </cell>
        </row>
        <row r="9">
          <cell r="AK9" t="str">
            <v>WY-WEST</v>
          </cell>
          <cell r="AL9">
            <v>1</v>
          </cell>
        </row>
        <row r="10">
          <cell r="AK10" t="str">
            <v>FERC</v>
          </cell>
          <cell r="AL10">
            <v>1</v>
          </cell>
        </row>
        <row r="11">
          <cell r="AK11" t="str">
            <v>INDEGO</v>
          </cell>
          <cell r="AL11">
            <v>1</v>
          </cell>
        </row>
        <row r="12">
          <cell r="AK12" t="str">
            <v>OTHER</v>
          </cell>
          <cell r="AL12">
            <v>1</v>
          </cell>
        </row>
        <row r="15">
          <cell r="AK15" t="str">
            <v>OREGON</v>
          </cell>
          <cell r="AL15">
            <v>2</v>
          </cell>
        </row>
        <row r="43">
          <cell r="AK43">
            <v>103</v>
          </cell>
        </row>
        <row r="44">
          <cell r="AK44">
            <v>105</v>
          </cell>
        </row>
        <row r="45">
          <cell r="AK45">
            <v>114</v>
          </cell>
        </row>
        <row r="46">
          <cell r="AK46">
            <v>120</v>
          </cell>
        </row>
        <row r="47">
          <cell r="AK47">
            <v>124</v>
          </cell>
        </row>
        <row r="48">
          <cell r="AK48">
            <v>141</v>
          </cell>
        </row>
        <row r="49">
          <cell r="AK49">
            <v>151</v>
          </cell>
        </row>
        <row r="50">
          <cell r="AK50">
            <v>152</v>
          </cell>
        </row>
        <row r="51">
          <cell r="AK51">
            <v>154</v>
          </cell>
        </row>
        <row r="52">
          <cell r="AK52">
            <v>163</v>
          </cell>
        </row>
        <row r="53">
          <cell r="AK53">
            <v>165</v>
          </cell>
        </row>
        <row r="54">
          <cell r="AK54">
            <v>190</v>
          </cell>
        </row>
        <row r="55">
          <cell r="AK55">
            <v>228</v>
          </cell>
        </row>
        <row r="56">
          <cell r="AK56">
            <v>235</v>
          </cell>
        </row>
        <row r="57">
          <cell r="AK57">
            <v>252</v>
          </cell>
        </row>
        <row r="58">
          <cell r="AK58">
            <v>255</v>
          </cell>
        </row>
        <row r="59">
          <cell r="AK59">
            <v>281</v>
          </cell>
        </row>
        <row r="60">
          <cell r="AK60">
            <v>282</v>
          </cell>
        </row>
        <row r="61">
          <cell r="AK61">
            <v>283</v>
          </cell>
        </row>
        <row r="62">
          <cell r="AK62">
            <v>301</v>
          </cell>
        </row>
        <row r="63">
          <cell r="AK63">
            <v>302</v>
          </cell>
        </row>
        <row r="64">
          <cell r="AK64">
            <v>303</v>
          </cell>
        </row>
        <row r="65">
          <cell r="AK65">
            <v>303</v>
          </cell>
        </row>
        <row r="66">
          <cell r="AK66">
            <v>310</v>
          </cell>
        </row>
        <row r="67">
          <cell r="AK67">
            <v>311</v>
          </cell>
        </row>
        <row r="68">
          <cell r="AK68">
            <v>312</v>
          </cell>
        </row>
        <row r="69">
          <cell r="AK69">
            <v>314</v>
          </cell>
        </row>
        <row r="70">
          <cell r="AK70">
            <v>315</v>
          </cell>
        </row>
        <row r="71">
          <cell r="AK71">
            <v>316</v>
          </cell>
        </row>
        <row r="72">
          <cell r="AK72">
            <v>320</v>
          </cell>
        </row>
        <row r="73">
          <cell r="AK73">
            <v>321</v>
          </cell>
        </row>
        <row r="74">
          <cell r="AK74">
            <v>322</v>
          </cell>
        </row>
        <row r="75">
          <cell r="AK75">
            <v>323</v>
          </cell>
        </row>
        <row r="76">
          <cell r="AK76">
            <v>324</v>
          </cell>
        </row>
        <row r="77">
          <cell r="AK77">
            <v>325</v>
          </cell>
        </row>
        <row r="78">
          <cell r="AK78">
            <v>330</v>
          </cell>
        </row>
        <row r="79">
          <cell r="AK79">
            <v>331</v>
          </cell>
        </row>
        <row r="80">
          <cell r="AK80">
            <v>332</v>
          </cell>
        </row>
        <row r="81">
          <cell r="AK81">
            <v>333</v>
          </cell>
        </row>
        <row r="82">
          <cell r="AK82">
            <v>334</v>
          </cell>
        </row>
        <row r="83">
          <cell r="AK83">
            <v>335</v>
          </cell>
        </row>
        <row r="84">
          <cell r="AK84">
            <v>336</v>
          </cell>
        </row>
        <row r="85">
          <cell r="AK85">
            <v>340</v>
          </cell>
        </row>
        <row r="86">
          <cell r="AK86">
            <v>341</v>
          </cell>
        </row>
        <row r="87">
          <cell r="AK87">
            <v>342</v>
          </cell>
        </row>
        <row r="88">
          <cell r="AK88">
            <v>343</v>
          </cell>
        </row>
        <row r="89">
          <cell r="AK89">
            <v>344</v>
          </cell>
        </row>
        <row r="90">
          <cell r="AK90">
            <v>345</v>
          </cell>
        </row>
        <row r="91">
          <cell r="AK91">
            <v>346</v>
          </cell>
        </row>
        <row r="92">
          <cell r="AK92">
            <v>350</v>
          </cell>
        </row>
        <row r="93">
          <cell r="AK93">
            <v>352</v>
          </cell>
        </row>
        <row r="94">
          <cell r="AK94">
            <v>353</v>
          </cell>
        </row>
        <row r="95">
          <cell r="AK95">
            <v>354</v>
          </cell>
        </row>
        <row r="96">
          <cell r="AK96">
            <v>355</v>
          </cell>
        </row>
        <row r="97">
          <cell r="AK97">
            <v>356</v>
          </cell>
        </row>
        <row r="98">
          <cell r="AK98">
            <v>357</v>
          </cell>
        </row>
        <row r="99">
          <cell r="AK99">
            <v>358</v>
          </cell>
        </row>
        <row r="100">
          <cell r="AK100">
            <v>359</v>
          </cell>
        </row>
        <row r="101">
          <cell r="AK101">
            <v>360</v>
          </cell>
        </row>
        <row r="102">
          <cell r="AK102">
            <v>361</v>
          </cell>
        </row>
        <row r="103">
          <cell r="AK103">
            <v>362</v>
          </cell>
        </row>
        <row r="104">
          <cell r="AK104">
            <v>364</v>
          </cell>
        </row>
        <row r="105">
          <cell r="AK105">
            <v>365</v>
          </cell>
        </row>
        <row r="106">
          <cell r="AK106">
            <v>366</v>
          </cell>
        </row>
        <row r="107">
          <cell r="AK107">
            <v>367</v>
          </cell>
        </row>
        <row r="108">
          <cell r="AK108">
            <v>368</v>
          </cell>
        </row>
        <row r="109">
          <cell r="AK109">
            <v>369</v>
          </cell>
        </row>
        <row r="110">
          <cell r="AK110">
            <v>370</v>
          </cell>
        </row>
        <row r="111">
          <cell r="AK111">
            <v>371</v>
          </cell>
        </row>
        <row r="112">
          <cell r="AK112">
            <v>372</v>
          </cell>
        </row>
        <row r="113">
          <cell r="AK113">
            <v>373</v>
          </cell>
        </row>
        <row r="114">
          <cell r="AK114">
            <v>389</v>
          </cell>
        </row>
        <row r="115">
          <cell r="AK115">
            <v>390</v>
          </cell>
        </row>
        <row r="116">
          <cell r="AK116">
            <v>391</v>
          </cell>
        </row>
        <row r="117">
          <cell r="AK117">
            <v>392</v>
          </cell>
        </row>
        <row r="118">
          <cell r="AK118">
            <v>393</v>
          </cell>
        </row>
        <row r="119">
          <cell r="AK119">
            <v>394</v>
          </cell>
        </row>
        <row r="120">
          <cell r="AK120">
            <v>395</v>
          </cell>
        </row>
        <row r="121">
          <cell r="AK121">
            <v>396</v>
          </cell>
        </row>
        <row r="122">
          <cell r="AK122">
            <v>397</v>
          </cell>
        </row>
        <row r="123">
          <cell r="AK123">
            <v>398</v>
          </cell>
        </row>
        <row r="124">
          <cell r="AK124">
            <v>399</v>
          </cell>
        </row>
        <row r="125">
          <cell r="AK125">
            <v>405</v>
          </cell>
        </row>
        <row r="126">
          <cell r="AK126">
            <v>406</v>
          </cell>
        </row>
        <row r="127">
          <cell r="AK127">
            <v>407</v>
          </cell>
        </row>
        <row r="128">
          <cell r="AK128">
            <v>408</v>
          </cell>
        </row>
        <row r="129">
          <cell r="AK129">
            <v>419</v>
          </cell>
        </row>
        <row r="130">
          <cell r="AK130">
            <v>421</v>
          </cell>
        </row>
        <row r="131">
          <cell r="AK131">
            <v>427</v>
          </cell>
        </row>
        <row r="132">
          <cell r="AK132">
            <v>428</v>
          </cell>
        </row>
        <row r="133">
          <cell r="AK133">
            <v>429</v>
          </cell>
        </row>
        <row r="134">
          <cell r="AK134">
            <v>431</v>
          </cell>
        </row>
        <row r="135">
          <cell r="AK135">
            <v>432</v>
          </cell>
        </row>
        <row r="136">
          <cell r="AK136">
            <v>440</v>
          </cell>
        </row>
        <row r="137">
          <cell r="AK137">
            <v>442</v>
          </cell>
        </row>
        <row r="138">
          <cell r="AK138">
            <v>444</v>
          </cell>
        </row>
        <row r="139">
          <cell r="AK139">
            <v>445</v>
          </cell>
        </row>
        <row r="140">
          <cell r="AK140">
            <v>447</v>
          </cell>
        </row>
        <row r="141">
          <cell r="AK141">
            <v>448</v>
          </cell>
        </row>
        <row r="142">
          <cell r="AK142">
            <v>449</v>
          </cell>
        </row>
        <row r="143">
          <cell r="AK143">
            <v>450</v>
          </cell>
        </row>
        <row r="144">
          <cell r="AK144">
            <v>451</v>
          </cell>
        </row>
        <row r="145">
          <cell r="AK145">
            <v>453</v>
          </cell>
        </row>
        <row r="146">
          <cell r="AK146">
            <v>454</v>
          </cell>
        </row>
        <row r="147">
          <cell r="AK147">
            <v>456</v>
          </cell>
        </row>
        <row r="148">
          <cell r="AK148">
            <v>500</v>
          </cell>
        </row>
        <row r="149">
          <cell r="AK149">
            <v>501</v>
          </cell>
        </row>
        <row r="150">
          <cell r="AK150">
            <v>502</v>
          </cell>
        </row>
        <row r="151">
          <cell r="AK151">
            <v>503</v>
          </cell>
        </row>
        <row r="152">
          <cell r="AK152">
            <v>505</v>
          </cell>
        </row>
        <row r="153">
          <cell r="AK153">
            <v>506</v>
          </cell>
        </row>
        <row r="154">
          <cell r="AK154">
            <v>507</v>
          </cell>
        </row>
        <row r="155">
          <cell r="AK155">
            <v>510</v>
          </cell>
        </row>
        <row r="156">
          <cell r="AK156">
            <v>511</v>
          </cell>
        </row>
        <row r="157">
          <cell r="AK157">
            <v>512</v>
          </cell>
        </row>
        <row r="158">
          <cell r="AK158">
            <v>513</v>
          </cell>
        </row>
        <row r="159">
          <cell r="AK159">
            <v>514</v>
          </cell>
        </row>
        <row r="160">
          <cell r="AK160">
            <v>517</v>
          </cell>
        </row>
        <row r="161">
          <cell r="AK161">
            <v>518</v>
          </cell>
        </row>
        <row r="162">
          <cell r="AK162">
            <v>519</v>
          </cell>
        </row>
        <row r="163">
          <cell r="AK163">
            <v>520</v>
          </cell>
        </row>
        <row r="164">
          <cell r="AK164">
            <v>523</v>
          </cell>
        </row>
        <row r="165">
          <cell r="AK165">
            <v>524</v>
          </cell>
        </row>
        <row r="166">
          <cell r="AK166">
            <v>528</v>
          </cell>
        </row>
        <row r="167">
          <cell r="AK167">
            <v>529</v>
          </cell>
        </row>
        <row r="168">
          <cell r="AK168">
            <v>530</v>
          </cell>
        </row>
        <row r="169">
          <cell r="AK169">
            <v>531</v>
          </cell>
        </row>
        <row r="170">
          <cell r="AK170">
            <v>532</v>
          </cell>
        </row>
        <row r="171">
          <cell r="AK171">
            <v>535</v>
          </cell>
        </row>
        <row r="172">
          <cell r="AK172">
            <v>536</v>
          </cell>
        </row>
        <row r="173">
          <cell r="AK173">
            <v>537</v>
          </cell>
        </row>
        <row r="174">
          <cell r="AK174">
            <v>538</v>
          </cell>
        </row>
        <row r="175">
          <cell r="AK175">
            <v>539</v>
          </cell>
        </row>
        <row r="176">
          <cell r="AK176">
            <v>540</v>
          </cell>
        </row>
        <row r="177">
          <cell r="AK177">
            <v>541</v>
          </cell>
        </row>
        <row r="178">
          <cell r="AK178">
            <v>542</v>
          </cell>
        </row>
        <row r="179">
          <cell r="AK179">
            <v>543</v>
          </cell>
        </row>
        <row r="180">
          <cell r="AK180">
            <v>544</v>
          </cell>
        </row>
        <row r="181">
          <cell r="AK181">
            <v>545</v>
          </cell>
        </row>
        <row r="182">
          <cell r="AK182">
            <v>546</v>
          </cell>
        </row>
        <row r="183">
          <cell r="AK183">
            <v>547</v>
          </cell>
        </row>
        <row r="184">
          <cell r="AK184">
            <v>548</v>
          </cell>
        </row>
        <row r="185">
          <cell r="AK185">
            <v>549</v>
          </cell>
        </row>
        <row r="186">
          <cell r="AK186">
            <v>551</v>
          </cell>
        </row>
        <row r="187">
          <cell r="AK187">
            <v>552</v>
          </cell>
        </row>
        <row r="188">
          <cell r="AK188">
            <v>553</v>
          </cell>
        </row>
        <row r="189">
          <cell r="AK189">
            <v>554</v>
          </cell>
        </row>
        <row r="190">
          <cell r="AK190">
            <v>555</v>
          </cell>
        </row>
        <row r="191">
          <cell r="AK191">
            <v>556</v>
          </cell>
        </row>
        <row r="192">
          <cell r="AK192">
            <v>557</v>
          </cell>
        </row>
        <row r="193">
          <cell r="AK193">
            <v>560</v>
          </cell>
        </row>
        <row r="194">
          <cell r="AK194">
            <v>561</v>
          </cell>
        </row>
        <row r="195">
          <cell r="AK195">
            <v>562</v>
          </cell>
        </row>
        <row r="196">
          <cell r="AK196">
            <v>563</v>
          </cell>
        </row>
        <row r="197">
          <cell r="AK197">
            <v>564</v>
          </cell>
        </row>
        <row r="198">
          <cell r="AK198">
            <v>565</v>
          </cell>
        </row>
        <row r="199">
          <cell r="AK199">
            <v>566</v>
          </cell>
        </row>
        <row r="200">
          <cell r="AK200">
            <v>567</v>
          </cell>
        </row>
        <row r="201">
          <cell r="AK201">
            <v>568</v>
          </cell>
        </row>
        <row r="202">
          <cell r="AK202">
            <v>569</v>
          </cell>
        </row>
        <row r="203">
          <cell r="AK203">
            <v>570</v>
          </cell>
        </row>
        <row r="204">
          <cell r="AK204">
            <v>571</v>
          </cell>
        </row>
        <row r="205">
          <cell r="AK205">
            <v>572</v>
          </cell>
        </row>
        <row r="206">
          <cell r="AK206">
            <v>573</v>
          </cell>
        </row>
        <row r="207">
          <cell r="AK207">
            <v>580</v>
          </cell>
        </row>
        <row r="208">
          <cell r="AK208">
            <v>581</v>
          </cell>
        </row>
        <row r="209">
          <cell r="AK209">
            <v>582</v>
          </cell>
        </row>
        <row r="210">
          <cell r="AK210">
            <v>583</v>
          </cell>
        </row>
        <row r="211">
          <cell r="AK211">
            <v>584</v>
          </cell>
        </row>
        <row r="212">
          <cell r="AK212">
            <v>585</v>
          </cell>
        </row>
        <row r="213">
          <cell r="AK213">
            <v>586</v>
          </cell>
        </row>
        <row r="214">
          <cell r="AK214">
            <v>587</v>
          </cell>
        </row>
        <row r="215">
          <cell r="AK215">
            <v>588</v>
          </cell>
        </row>
        <row r="216">
          <cell r="AK216">
            <v>589</v>
          </cell>
        </row>
        <row r="217">
          <cell r="AK217">
            <v>590</v>
          </cell>
        </row>
        <row r="218">
          <cell r="AK218">
            <v>591</v>
          </cell>
        </row>
        <row r="219">
          <cell r="AK219">
            <v>592</v>
          </cell>
        </row>
        <row r="220">
          <cell r="AK220">
            <v>593</v>
          </cell>
        </row>
        <row r="221">
          <cell r="AK221">
            <v>594</v>
          </cell>
        </row>
        <row r="222">
          <cell r="AK222">
            <v>595</v>
          </cell>
        </row>
        <row r="223">
          <cell r="AK223">
            <v>596</v>
          </cell>
        </row>
        <row r="224">
          <cell r="AK224">
            <v>597</v>
          </cell>
        </row>
        <row r="225">
          <cell r="AK225">
            <v>598</v>
          </cell>
        </row>
        <row r="226">
          <cell r="AK226">
            <v>901</v>
          </cell>
        </row>
        <row r="227">
          <cell r="AK227">
            <v>902</v>
          </cell>
        </row>
        <row r="228">
          <cell r="AK228">
            <v>903</v>
          </cell>
        </row>
        <row r="229">
          <cell r="AK229">
            <v>904</v>
          </cell>
        </row>
        <row r="230">
          <cell r="AK230">
            <v>905</v>
          </cell>
        </row>
        <row r="231">
          <cell r="AK231">
            <v>907</v>
          </cell>
        </row>
        <row r="232">
          <cell r="AK232">
            <v>908</v>
          </cell>
        </row>
        <row r="233">
          <cell r="AK233">
            <v>909</v>
          </cell>
        </row>
        <row r="234">
          <cell r="AK234">
            <v>910</v>
          </cell>
        </row>
        <row r="235">
          <cell r="AK235">
            <v>911</v>
          </cell>
        </row>
        <row r="236">
          <cell r="AK236">
            <v>912</v>
          </cell>
        </row>
        <row r="237">
          <cell r="AK237">
            <v>913</v>
          </cell>
        </row>
        <row r="238">
          <cell r="AK238">
            <v>916</v>
          </cell>
        </row>
        <row r="239">
          <cell r="AK239">
            <v>920</v>
          </cell>
        </row>
        <row r="240">
          <cell r="AK240">
            <v>921</v>
          </cell>
        </row>
        <row r="241">
          <cell r="AK241">
            <v>922</v>
          </cell>
        </row>
        <row r="242">
          <cell r="AK242">
            <v>923</v>
          </cell>
        </row>
        <row r="243">
          <cell r="AK243">
            <v>924</v>
          </cell>
        </row>
        <row r="244">
          <cell r="AK244">
            <v>925</v>
          </cell>
        </row>
        <row r="245">
          <cell r="AK245">
            <v>926</v>
          </cell>
        </row>
        <row r="246">
          <cell r="AK246">
            <v>927</v>
          </cell>
        </row>
        <row r="247">
          <cell r="AK247">
            <v>928</v>
          </cell>
        </row>
        <row r="248">
          <cell r="AK248">
            <v>929</v>
          </cell>
        </row>
        <row r="249">
          <cell r="AK249">
            <v>930</v>
          </cell>
        </row>
        <row r="250">
          <cell r="AK250">
            <v>931</v>
          </cell>
        </row>
        <row r="251">
          <cell r="AK251">
            <v>935</v>
          </cell>
        </row>
        <row r="252">
          <cell r="AK252">
            <v>1869</v>
          </cell>
        </row>
        <row r="253">
          <cell r="AK253">
            <v>2281</v>
          </cell>
        </row>
        <row r="254">
          <cell r="AK254">
            <v>2282</v>
          </cell>
        </row>
        <row r="255">
          <cell r="AK255">
            <v>4118</v>
          </cell>
        </row>
        <row r="256">
          <cell r="AK256">
            <v>4194</v>
          </cell>
        </row>
        <row r="257">
          <cell r="AK257">
            <v>4311</v>
          </cell>
        </row>
        <row r="258">
          <cell r="AK258">
            <v>18221</v>
          </cell>
        </row>
        <row r="259">
          <cell r="AK259">
            <v>18222</v>
          </cell>
        </row>
        <row r="260">
          <cell r="AK260">
            <v>22842</v>
          </cell>
        </row>
        <row r="261">
          <cell r="AK261">
            <v>25316</v>
          </cell>
        </row>
        <row r="262">
          <cell r="AK262">
            <v>25317</v>
          </cell>
        </row>
        <row r="263">
          <cell r="AK263">
            <v>25318</v>
          </cell>
        </row>
        <row r="264">
          <cell r="AK264">
            <v>25319</v>
          </cell>
        </row>
        <row r="265">
          <cell r="AK265">
            <v>25399</v>
          </cell>
        </row>
        <row r="266">
          <cell r="AK266">
            <v>40910</v>
          </cell>
        </row>
        <row r="267">
          <cell r="AK267">
            <v>40911</v>
          </cell>
        </row>
        <row r="268">
          <cell r="AK268">
            <v>41010</v>
          </cell>
        </row>
        <row r="269">
          <cell r="AK269">
            <v>41011</v>
          </cell>
        </row>
        <row r="270">
          <cell r="AK270">
            <v>41110</v>
          </cell>
        </row>
        <row r="271">
          <cell r="AK271">
            <v>41111</v>
          </cell>
        </row>
        <row r="272">
          <cell r="AK272">
            <v>41140</v>
          </cell>
        </row>
        <row r="273">
          <cell r="AK273">
            <v>41141</v>
          </cell>
        </row>
        <row r="274">
          <cell r="AK274">
            <v>41160</v>
          </cell>
        </row>
        <row r="275">
          <cell r="AK275">
            <v>41170</v>
          </cell>
        </row>
        <row r="276">
          <cell r="AK276">
            <v>41181</v>
          </cell>
        </row>
        <row r="277">
          <cell r="AK277">
            <v>108360</v>
          </cell>
        </row>
        <row r="278">
          <cell r="AK278">
            <v>108361</v>
          </cell>
        </row>
        <row r="279">
          <cell r="AK279">
            <v>108362</v>
          </cell>
        </row>
        <row r="280">
          <cell r="AK280">
            <v>108364</v>
          </cell>
        </row>
        <row r="281">
          <cell r="AK281">
            <v>108365</v>
          </cell>
        </row>
        <row r="282">
          <cell r="AK282">
            <v>108366</v>
          </cell>
        </row>
        <row r="283">
          <cell r="AK283">
            <v>108367</v>
          </cell>
        </row>
        <row r="284">
          <cell r="AK284">
            <v>108368</v>
          </cell>
        </row>
        <row r="285">
          <cell r="AK285">
            <v>108369</v>
          </cell>
        </row>
        <row r="286">
          <cell r="AK286">
            <v>108370</v>
          </cell>
        </row>
        <row r="287">
          <cell r="AK287">
            <v>108371</v>
          </cell>
        </row>
        <row r="288">
          <cell r="AK288">
            <v>108372</v>
          </cell>
        </row>
        <row r="289">
          <cell r="AK289">
            <v>108373</v>
          </cell>
        </row>
        <row r="290">
          <cell r="AK290">
            <v>111399</v>
          </cell>
        </row>
        <row r="291">
          <cell r="AK291">
            <v>403360</v>
          </cell>
        </row>
        <row r="292">
          <cell r="AK292">
            <v>403361</v>
          </cell>
        </row>
        <row r="293">
          <cell r="AK293">
            <v>403362</v>
          </cell>
        </row>
        <row r="294">
          <cell r="AK294">
            <v>403364</v>
          </cell>
        </row>
        <row r="295">
          <cell r="AK295">
            <v>403365</v>
          </cell>
        </row>
        <row r="296">
          <cell r="AK296">
            <v>403366</v>
          </cell>
        </row>
        <row r="297">
          <cell r="AK297">
            <v>403367</v>
          </cell>
        </row>
        <row r="298">
          <cell r="AK298">
            <v>403368</v>
          </cell>
        </row>
        <row r="299">
          <cell r="AK299">
            <v>403369</v>
          </cell>
        </row>
        <row r="300">
          <cell r="AK300">
            <v>403370</v>
          </cell>
        </row>
        <row r="301">
          <cell r="AK301">
            <v>403371</v>
          </cell>
        </row>
        <row r="302">
          <cell r="AK302">
            <v>403372</v>
          </cell>
        </row>
        <row r="303">
          <cell r="AK303">
            <v>403373</v>
          </cell>
        </row>
        <row r="304">
          <cell r="AK304">
            <v>404330</v>
          </cell>
        </row>
        <row r="305">
          <cell r="AK305">
            <v>1081390</v>
          </cell>
        </row>
        <row r="306">
          <cell r="AK306">
            <v>1081399</v>
          </cell>
        </row>
        <row r="307">
          <cell r="AK307" t="str">
            <v>108D</v>
          </cell>
        </row>
        <row r="308">
          <cell r="AK308" t="str">
            <v>108D00</v>
          </cell>
        </row>
        <row r="309">
          <cell r="AK309" t="str">
            <v>108DS</v>
          </cell>
        </row>
        <row r="310">
          <cell r="AK310" t="str">
            <v>108EP</v>
          </cell>
        </row>
        <row r="311">
          <cell r="AK311" t="str">
            <v>108GP</v>
          </cell>
        </row>
        <row r="312">
          <cell r="AK312" t="str">
            <v>108HP</v>
          </cell>
        </row>
        <row r="313">
          <cell r="AK313" t="str">
            <v>108MP</v>
          </cell>
        </row>
        <row r="314">
          <cell r="AK314" t="str">
            <v>108MP</v>
          </cell>
        </row>
        <row r="315">
          <cell r="AK315" t="str">
            <v>108NP</v>
          </cell>
        </row>
        <row r="316">
          <cell r="AK316" t="str">
            <v>108OP</v>
          </cell>
        </row>
        <row r="317">
          <cell r="AK317" t="str">
            <v>108SP</v>
          </cell>
        </row>
        <row r="318">
          <cell r="AK318" t="str">
            <v>108TP</v>
          </cell>
        </row>
        <row r="319">
          <cell r="AK319" t="str">
            <v>111CLG</v>
          </cell>
        </row>
        <row r="320">
          <cell r="AK320" t="str">
            <v>111CLH</v>
          </cell>
        </row>
        <row r="321">
          <cell r="AK321" t="str">
            <v>111CLS</v>
          </cell>
        </row>
        <row r="322">
          <cell r="AK322" t="str">
            <v>111IP</v>
          </cell>
        </row>
        <row r="323">
          <cell r="AK323" t="str">
            <v>111IP</v>
          </cell>
        </row>
        <row r="324">
          <cell r="AK324" t="str">
            <v>182M</v>
          </cell>
        </row>
        <row r="325">
          <cell r="AK325" t="str">
            <v>186M</v>
          </cell>
        </row>
        <row r="326">
          <cell r="AK326" t="str">
            <v>390L</v>
          </cell>
        </row>
        <row r="327">
          <cell r="AK327" t="str">
            <v>392L</v>
          </cell>
        </row>
        <row r="328">
          <cell r="AK328" t="str">
            <v>399G</v>
          </cell>
        </row>
        <row r="329">
          <cell r="AK329" t="str">
            <v>399L</v>
          </cell>
        </row>
        <row r="330">
          <cell r="AK330" t="str">
            <v>403EP</v>
          </cell>
        </row>
        <row r="331">
          <cell r="AK331" t="str">
            <v>403GP</v>
          </cell>
        </row>
        <row r="332">
          <cell r="AK332" t="str">
            <v>403GV0</v>
          </cell>
        </row>
        <row r="333">
          <cell r="AK333" t="str">
            <v>403HP</v>
          </cell>
        </row>
        <row r="334">
          <cell r="AK334" t="str">
            <v>403MP</v>
          </cell>
        </row>
        <row r="335">
          <cell r="AK335" t="str">
            <v>403NP</v>
          </cell>
        </row>
        <row r="336">
          <cell r="AK336" t="str">
            <v>403OP</v>
          </cell>
        </row>
        <row r="337">
          <cell r="AK337" t="str">
            <v>403SP</v>
          </cell>
        </row>
        <row r="338">
          <cell r="AK338" t="str">
            <v>403TP</v>
          </cell>
        </row>
        <row r="339">
          <cell r="AK339" t="str">
            <v>404CLG</v>
          </cell>
        </row>
        <row r="340">
          <cell r="AK340" t="str">
            <v>404CLS</v>
          </cell>
        </row>
        <row r="341">
          <cell r="AK341" t="str">
            <v>404IP</v>
          </cell>
        </row>
        <row r="342">
          <cell r="AK342" t="str">
            <v>404M</v>
          </cell>
        </row>
        <row r="343">
          <cell r="AK343" t="str">
            <v>CWC</v>
          </cell>
        </row>
        <row r="344">
          <cell r="AK344" t="str">
            <v>D00</v>
          </cell>
        </row>
        <row r="345">
          <cell r="AK345" t="str">
            <v>DS0</v>
          </cell>
        </row>
        <row r="346">
          <cell r="AK346" t="str">
            <v>FITOTH</v>
          </cell>
        </row>
        <row r="347">
          <cell r="AK347" t="str">
            <v>FITPMI</v>
          </cell>
        </row>
        <row r="348">
          <cell r="AK348" t="str">
            <v>G00</v>
          </cell>
        </row>
        <row r="349">
          <cell r="AK349" t="str">
            <v>H00</v>
          </cell>
        </row>
        <row r="350">
          <cell r="AK350" t="str">
            <v>I00</v>
          </cell>
        </row>
        <row r="351">
          <cell r="AK351" t="str">
            <v>N00</v>
          </cell>
        </row>
        <row r="352">
          <cell r="AK352" t="str">
            <v>O00</v>
          </cell>
        </row>
        <row r="353">
          <cell r="AK353" t="str">
            <v>OWC131</v>
          </cell>
        </row>
        <row r="354">
          <cell r="AK354" t="str">
            <v>OWC135</v>
          </cell>
        </row>
        <row r="355">
          <cell r="AK355" t="str">
            <v>OWC143</v>
          </cell>
        </row>
        <row r="356">
          <cell r="AK356" t="str">
            <v>OWC232</v>
          </cell>
        </row>
        <row r="357">
          <cell r="AK357" t="str">
            <v>OWC25330</v>
          </cell>
        </row>
        <row r="358">
          <cell r="AK358" t="str">
            <v>DFA</v>
          </cell>
        </row>
        <row r="359">
          <cell r="AK359" t="str">
            <v>S00</v>
          </cell>
        </row>
        <row r="360">
          <cell r="AK360" t="str">
            <v>SCHMAF</v>
          </cell>
        </row>
        <row r="361">
          <cell r="AK361" t="str">
            <v>SCHMAP</v>
          </cell>
        </row>
        <row r="362">
          <cell r="AK362" t="str">
            <v>SCHMAT</v>
          </cell>
        </row>
        <row r="363">
          <cell r="AK363" t="str">
            <v>SCHMDF</v>
          </cell>
        </row>
        <row r="364">
          <cell r="AK364" t="str">
            <v>SCHMDP</v>
          </cell>
        </row>
        <row r="365">
          <cell r="AK365" t="str">
            <v>SCHMDT</v>
          </cell>
        </row>
        <row r="366">
          <cell r="AK366" t="str">
            <v>T00</v>
          </cell>
        </row>
        <row r="367">
          <cell r="AK367" t="str">
            <v>TS0</v>
          </cell>
        </row>
      </sheetData>
      <sheetData sheetId="11" refreshError="1"/>
      <sheetData sheetId="12" refreshError="1"/>
      <sheetData sheetId="13" refreshError="1"/>
      <sheetData sheetId="14" refreshError="1">
        <row r="3">
          <cell r="B3" t="str">
            <v>FACTOR</v>
          </cell>
          <cell r="E3" t="str">
            <v>TOTAL</v>
          </cell>
          <cell r="F3" t="str">
            <v>CALIFORNIA</v>
          </cell>
          <cell r="G3" t="str">
            <v>OREGON</v>
          </cell>
          <cell r="H3" t="str">
            <v>WASHINGTON</v>
          </cell>
          <cell r="I3" t="str">
            <v>WY-ALL</v>
          </cell>
          <cell r="J3" t="str">
            <v>WYOMING-PPL</v>
          </cell>
          <cell r="K3" t="str">
            <v>UTAH</v>
          </cell>
          <cell r="L3" t="str">
            <v>IDAHO-UPL</v>
          </cell>
          <cell r="M3" t="str">
            <v>WY-UP&amp;L</v>
          </cell>
          <cell r="N3" t="str">
            <v>FERC</v>
          </cell>
          <cell r="O3" t="str">
            <v>OTHER</v>
          </cell>
          <cell r="P3" t="str">
            <v>NON-UTILITY</v>
          </cell>
          <cell r="S3" t="str">
            <v>FACTOR</v>
          </cell>
          <cell r="V3" t="str">
            <v>TOTAL</v>
          </cell>
          <cell r="W3" t="str">
            <v>CALIFORNIA</v>
          </cell>
          <cell r="X3" t="str">
            <v>OREGON</v>
          </cell>
          <cell r="Y3" t="str">
            <v>WASHINGTON</v>
          </cell>
          <cell r="Z3" t="str">
            <v>WY-ALL</v>
          </cell>
          <cell r="AA3" t="str">
            <v>WY-EAST</v>
          </cell>
          <cell r="AB3" t="str">
            <v>UTAH</v>
          </cell>
          <cell r="AC3" t="str">
            <v>IDAHO</v>
          </cell>
          <cell r="AD3" t="str">
            <v>WY-WEST</v>
          </cell>
          <cell r="AE3" t="str">
            <v>FERC</v>
          </cell>
          <cell r="AF3" t="str">
            <v>OTHER</v>
          </cell>
          <cell r="AG3" t="str">
            <v>NON-UTILITY</v>
          </cell>
        </row>
        <row r="4">
          <cell r="B4" t="str">
            <v>SG</v>
          </cell>
          <cell r="E4">
            <v>1</v>
          </cell>
          <cell r="F4">
            <v>2.2940681663414002E-2</v>
          </cell>
          <cell r="G4">
            <v>0.33475636880285425</v>
          </cell>
          <cell r="H4">
            <v>9.1691028651668255E-2</v>
          </cell>
          <cell r="I4">
            <v>0.13383388602381463</v>
          </cell>
          <cell r="J4">
            <v>0.1130833583173852</v>
          </cell>
          <cell r="K4">
            <v>0.3714362910447892</v>
          </cell>
          <cell r="L4">
            <v>4.3566100607818306E-2</v>
          </cell>
          <cell r="M4">
            <v>2.075052770642943E-2</v>
          </cell>
          <cell r="N4">
            <v>1.7756432056413294E-3</v>
          </cell>
          <cell r="O4">
            <v>0</v>
          </cell>
          <cell r="P4">
            <v>0</v>
          </cell>
          <cell r="S4" t="str">
            <v>SG</v>
          </cell>
          <cell r="V4">
            <v>1</v>
          </cell>
          <cell r="W4">
            <v>2.6279504915630095E-2</v>
          </cell>
          <cell r="X4">
            <v>0.33717881920133841</v>
          </cell>
          <cell r="Y4">
            <v>9.831704306078197E-2</v>
          </cell>
          <cell r="Z4">
            <v>0.12947098714244668</v>
          </cell>
          <cell r="AA4">
            <v>0.11425312055562384</v>
          </cell>
          <cell r="AB4">
            <v>0.36297363404100813</v>
          </cell>
          <cell r="AC4">
            <v>4.397854045954528E-2</v>
          </cell>
          <cell r="AD4">
            <v>1.5217866586822837E-2</v>
          </cell>
          <cell r="AE4">
            <v>1.8014711792495054E-3</v>
          </cell>
          <cell r="AF4">
            <v>0</v>
          </cell>
          <cell r="AG4">
            <v>0</v>
          </cell>
        </row>
        <row r="5">
          <cell r="B5" t="str">
            <v>SG-P</v>
          </cell>
          <cell r="E5">
            <v>1</v>
          </cell>
          <cell r="F5">
            <v>2.2940681663414002E-2</v>
          </cell>
          <cell r="G5">
            <v>0.33475636880285425</v>
          </cell>
          <cell r="H5">
            <v>9.1691028651668255E-2</v>
          </cell>
          <cell r="I5">
            <v>0.13383388602381463</v>
          </cell>
          <cell r="J5">
            <v>0.1130833583173852</v>
          </cell>
          <cell r="K5">
            <v>0.3714362910447892</v>
          </cell>
          <cell r="L5">
            <v>4.3566100607818306E-2</v>
          </cell>
          <cell r="M5">
            <v>2.075052770642943E-2</v>
          </cell>
          <cell r="N5">
            <v>1.7756432056413294E-3</v>
          </cell>
          <cell r="O5">
            <v>0</v>
          </cell>
          <cell r="P5">
            <v>0</v>
          </cell>
          <cell r="S5" t="str">
            <v>SG-P</v>
          </cell>
          <cell r="V5">
            <v>1</v>
          </cell>
          <cell r="W5">
            <v>2.6279504915630095E-2</v>
          </cell>
          <cell r="X5">
            <v>0.33717881920133841</v>
          </cell>
          <cell r="Y5">
            <v>9.831704306078197E-2</v>
          </cell>
          <cell r="Z5">
            <v>0.12947098714244668</v>
          </cell>
          <cell r="AA5">
            <v>0.11425312055562384</v>
          </cell>
          <cell r="AB5">
            <v>0.36297363404100813</v>
          </cell>
          <cell r="AC5">
            <v>4.397854045954528E-2</v>
          </cell>
          <cell r="AD5">
            <v>1.5217866586822837E-2</v>
          </cell>
          <cell r="AE5">
            <v>1.8014711792495054E-3</v>
          </cell>
          <cell r="AF5">
            <v>0</v>
          </cell>
          <cell r="AG5">
            <v>0</v>
          </cell>
        </row>
        <row r="6">
          <cell r="B6" t="str">
            <v>SG-U</v>
          </cell>
          <cell r="E6">
            <v>1</v>
          </cell>
          <cell r="F6">
            <v>2.2940681663414002E-2</v>
          </cell>
          <cell r="G6">
            <v>0.33475636880285425</v>
          </cell>
          <cell r="H6">
            <v>9.1691028651668255E-2</v>
          </cell>
          <cell r="I6">
            <v>0.13383388602381463</v>
          </cell>
          <cell r="J6">
            <v>0.1130833583173852</v>
          </cell>
          <cell r="K6">
            <v>0.3714362910447892</v>
          </cell>
          <cell r="L6">
            <v>4.3566100607818306E-2</v>
          </cell>
          <cell r="M6">
            <v>2.075052770642943E-2</v>
          </cell>
          <cell r="N6">
            <v>1.7756432056413294E-3</v>
          </cell>
          <cell r="O6">
            <v>0</v>
          </cell>
          <cell r="P6">
            <v>0</v>
          </cell>
          <cell r="S6" t="str">
            <v>SG-U</v>
          </cell>
          <cell r="V6">
            <v>1</v>
          </cell>
          <cell r="W6">
            <v>2.6279504915630095E-2</v>
          </cell>
          <cell r="X6">
            <v>0.33717881920133841</v>
          </cell>
          <cell r="Y6">
            <v>9.831704306078197E-2</v>
          </cell>
          <cell r="Z6">
            <v>0.12947098714244668</v>
          </cell>
          <cell r="AA6">
            <v>0.11425312055562384</v>
          </cell>
          <cell r="AB6">
            <v>0.36297363404100813</v>
          </cell>
          <cell r="AC6">
            <v>4.397854045954528E-2</v>
          </cell>
          <cell r="AD6">
            <v>1.5217866586822837E-2</v>
          </cell>
          <cell r="AE6">
            <v>1.8014711792495054E-3</v>
          </cell>
          <cell r="AF6">
            <v>0</v>
          </cell>
          <cell r="AG6">
            <v>0</v>
          </cell>
        </row>
        <row r="7">
          <cell r="B7" t="str">
            <v>DGP</v>
          </cell>
          <cell r="E7">
            <v>1</v>
          </cell>
          <cell r="F7">
            <v>4.0785505070294242E-2</v>
          </cell>
          <cell r="G7">
            <v>0.59515265402493922</v>
          </cell>
          <cell r="H7">
            <v>0.16301455069389503</v>
          </cell>
          <cell r="I7">
            <v>0.20104729021087153</v>
          </cell>
          <cell r="J7">
            <v>0.20104729021087153</v>
          </cell>
          <cell r="K7">
            <v>0</v>
          </cell>
          <cell r="L7">
            <v>0</v>
          </cell>
          <cell r="M7">
            <v>0</v>
          </cell>
          <cell r="N7">
            <v>0</v>
          </cell>
          <cell r="O7">
            <v>0</v>
          </cell>
          <cell r="P7">
            <v>0</v>
          </cell>
          <cell r="S7" t="str">
            <v>DGP</v>
          </cell>
          <cell r="V7">
            <v>0.99999999999999989</v>
          </cell>
          <cell r="W7">
            <v>4.5621884117290498E-2</v>
          </cell>
          <cell r="X7">
            <v>0.58535094423560519</v>
          </cell>
          <cell r="Y7">
            <v>0.17068086935708962</v>
          </cell>
          <cell r="Z7">
            <v>0.1983463022900146</v>
          </cell>
          <cell r="AA7">
            <v>0.1983463022900146</v>
          </cell>
          <cell r="AB7">
            <v>0</v>
          </cell>
          <cell r="AC7">
            <v>0</v>
          </cell>
          <cell r="AD7">
            <v>0</v>
          </cell>
          <cell r="AE7">
            <v>0</v>
          </cell>
          <cell r="AF7">
            <v>0</v>
          </cell>
          <cell r="AG7">
            <v>0</v>
          </cell>
        </row>
        <row r="8">
          <cell r="B8" t="str">
            <v>DGU</v>
          </cell>
          <cell r="E8">
            <v>1</v>
          </cell>
          <cell r="F8">
            <v>0</v>
          </cell>
          <cell r="G8">
            <v>0</v>
          </cell>
          <cell r="H8">
            <v>0</v>
          </cell>
          <cell r="I8">
            <v>4.74266813229181E-2</v>
          </cell>
          <cell r="J8">
            <v>0</v>
          </cell>
          <cell r="K8">
            <v>0.84894181277566561</v>
          </cell>
          <cell r="L8">
            <v>9.9573157812704136E-2</v>
          </cell>
          <cell r="M8">
            <v>4.74266813229181E-2</v>
          </cell>
          <cell r="N8">
            <v>4.0583480887121338E-3</v>
          </cell>
          <cell r="O8">
            <v>0</v>
          </cell>
          <cell r="P8">
            <v>0</v>
          </cell>
          <cell r="S8" t="str">
            <v>DGU</v>
          </cell>
          <cell r="V8">
            <v>0.99999999999999989</v>
          </cell>
          <cell r="W8">
            <v>0</v>
          </cell>
          <cell r="X8">
            <v>0</v>
          </cell>
          <cell r="Y8">
            <v>0</v>
          </cell>
          <cell r="Z8">
            <v>3.5893606401678886E-2</v>
          </cell>
          <cell r="AA8">
            <v>0</v>
          </cell>
          <cell r="AB8">
            <v>0.85612741313794338</v>
          </cell>
          <cell r="AC8">
            <v>0.1037299421945317</v>
          </cell>
          <cell r="AD8">
            <v>3.5893606401678886E-2</v>
          </cell>
          <cell r="AE8">
            <v>4.2490382658460371E-3</v>
          </cell>
          <cell r="AF8">
            <v>0</v>
          </cell>
          <cell r="AG8">
            <v>0</v>
          </cell>
        </row>
        <row r="9">
          <cell r="B9" t="str">
            <v>SC</v>
          </cell>
          <cell r="E9">
            <v>0.99999999999999989</v>
          </cell>
          <cell r="F9">
            <v>2.348981895441693E-2</v>
          </cell>
          <cell r="G9">
            <v>0.33778159708348965</v>
          </cell>
          <cell r="H9">
            <v>9.3411955005935826E-2</v>
          </cell>
          <cell r="I9">
            <v>0.12861320202880014</v>
          </cell>
          <cell r="J9">
            <v>0.10905527095120804</v>
          </cell>
          <cell r="K9">
            <v>0.3722701578001314</v>
          </cell>
          <cell r="L9">
            <v>4.2627549690939119E-2</v>
          </cell>
          <cell r="M9">
            <v>1.955793107759209E-2</v>
          </cell>
          <cell r="N9">
            <v>1.8057194362869078E-3</v>
          </cell>
          <cell r="O9">
            <v>0</v>
          </cell>
          <cell r="P9">
            <v>0</v>
          </cell>
          <cell r="S9" t="str">
            <v>SC</v>
          </cell>
          <cell r="V9">
            <v>1.0000000000000002</v>
          </cell>
          <cell r="W9">
            <v>2.6458852698436015E-2</v>
          </cell>
          <cell r="X9">
            <v>0.34084396748895357</v>
          </cell>
          <cell r="Y9">
            <v>0.10022462750815073</v>
          </cell>
          <cell r="Z9">
            <v>0.12402268189645978</v>
          </cell>
          <cell r="AA9">
            <v>0.10948929900422784</v>
          </cell>
          <cell r="AB9">
            <v>0.36300065940901288</v>
          </cell>
          <cell r="AC9">
            <v>4.3621480640108942E-2</v>
          </cell>
          <cell r="AD9">
            <v>1.4533382892231937E-2</v>
          </cell>
          <cell r="AE9">
            <v>1.8277303588782544E-3</v>
          </cell>
          <cell r="AF9">
            <v>0</v>
          </cell>
          <cell r="AG9">
            <v>0</v>
          </cell>
        </row>
        <row r="10">
          <cell r="B10" t="str">
            <v>SE</v>
          </cell>
          <cell r="E10">
            <v>1</v>
          </cell>
          <cell r="F10">
            <v>2.1293269790405221E-2</v>
          </cell>
          <cell r="G10">
            <v>0.32568068396094801</v>
          </cell>
          <cell r="H10">
            <v>8.65282495888655E-2</v>
          </cell>
          <cell r="I10">
            <v>0.14949593800885808</v>
          </cell>
          <cell r="J10">
            <v>0.12516762041591664</v>
          </cell>
          <cell r="K10">
            <v>0.36893469077876273</v>
          </cell>
          <cell r="L10">
            <v>4.6381753358455874E-2</v>
          </cell>
          <cell r="M10">
            <v>2.4328317592941448E-2</v>
          </cell>
          <cell r="N10">
            <v>1.6854145137045939E-3</v>
          </cell>
          <cell r="O10">
            <v>0</v>
          </cell>
          <cell r="P10">
            <v>0</v>
          </cell>
          <cell r="S10" t="str">
            <v>SE</v>
          </cell>
          <cell r="V10">
            <v>0.99999999999999978</v>
          </cell>
          <cell r="W10">
            <v>2.5741461567212319E-2</v>
          </cell>
          <cell r="X10">
            <v>0.32618337433849304</v>
          </cell>
          <cell r="Y10">
            <v>9.2594289718675726E-2</v>
          </cell>
          <cell r="Z10">
            <v>0.14581590288040736</v>
          </cell>
          <cell r="AA10">
            <v>0.12854458520981182</v>
          </cell>
          <cell r="AB10">
            <v>0.36289255793699388</v>
          </cell>
          <cell r="AC10">
            <v>4.5049719917854315E-2</v>
          </cell>
          <cell r="AD10">
            <v>1.7271317670595539E-2</v>
          </cell>
          <cell r="AE10">
            <v>1.7226936403632589E-3</v>
          </cell>
          <cell r="AF10">
            <v>0</v>
          </cell>
          <cell r="AG10">
            <v>0</v>
          </cell>
        </row>
        <row r="11">
          <cell r="B11" t="str">
            <v>SE-P</v>
          </cell>
          <cell r="E11">
            <v>1</v>
          </cell>
          <cell r="F11">
            <v>2.1293269790405221E-2</v>
          </cell>
          <cell r="G11">
            <v>0.32568068396094801</v>
          </cell>
          <cell r="H11">
            <v>8.65282495888655E-2</v>
          </cell>
          <cell r="I11">
            <v>0.14949593800885808</v>
          </cell>
          <cell r="J11">
            <v>0.12516762041591664</v>
          </cell>
          <cell r="K11">
            <v>0.36893469077876273</v>
          </cell>
          <cell r="L11">
            <v>4.6381753358455874E-2</v>
          </cell>
          <cell r="M11">
            <v>2.4328317592941448E-2</v>
          </cell>
          <cell r="N11">
            <v>1.6854145137045939E-3</v>
          </cell>
          <cell r="O11">
            <v>0</v>
          </cell>
          <cell r="P11">
            <v>0</v>
          </cell>
          <cell r="S11" t="str">
            <v>SE-P</v>
          </cell>
          <cell r="V11">
            <v>0.99999999999999978</v>
          </cell>
          <cell r="W11">
            <v>2.5741461567212319E-2</v>
          </cell>
          <cell r="X11">
            <v>0.32618337433849304</v>
          </cell>
          <cell r="Y11">
            <v>9.2594289718675726E-2</v>
          </cell>
          <cell r="Z11">
            <v>0.14581590288040736</v>
          </cell>
          <cell r="AA11">
            <v>0.12854458520981182</v>
          </cell>
          <cell r="AB11">
            <v>0.36289255793699388</v>
          </cell>
          <cell r="AC11">
            <v>4.5049719917854315E-2</v>
          </cell>
          <cell r="AD11">
            <v>1.7271317670595539E-2</v>
          </cell>
          <cell r="AE11">
            <v>1.7226936403632589E-3</v>
          </cell>
          <cell r="AF11">
            <v>0</v>
          </cell>
          <cell r="AG11">
            <v>0</v>
          </cell>
        </row>
        <row r="12">
          <cell r="B12" t="str">
            <v>SE-U</v>
          </cell>
          <cell r="E12">
            <v>1</v>
          </cell>
          <cell r="F12">
            <v>2.1293269790405221E-2</v>
          </cell>
          <cell r="G12">
            <v>0.32568068396094801</v>
          </cell>
          <cell r="H12">
            <v>8.65282495888655E-2</v>
          </cell>
          <cell r="I12">
            <v>0.14949593800885808</v>
          </cell>
          <cell r="J12">
            <v>0.12516762041591664</v>
          </cell>
          <cell r="K12">
            <v>0.36893469077876273</v>
          </cell>
          <cell r="L12">
            <v>4.6381753358455874E-2</v>
          </cell>
          <cell r="M12">
            <v>2.4328317592941448E-2</v>
          </cell>
          <cell r="N12">
            <v>1.6854145137045939E-3</v>
          </cell>
          <cell r="O12">
            <v>0</v>
          </cell>
          <cell r="P12">
            <v>0</v>
          </cell>
          <cell r="S12" t="str">
            <v>SE-U</v>
          </cell>
          <cell r="V12">
            <v>0.99999999999999978</v>
          </cell>
          <cell r="W12">
            <v>2.5741461567212319E-2</v>
          </cell>
          <cell r="X12">
            <v>0.32618337433849304</v>
          </cell>
          <cell r="Y12">
            <v>9.2594289718675726E-2</v>
          </cell>
          <cell r="Z12">
            <v>0.14581590288040736</v>
          </cell>
          <cell r="AA12">
            <v>0.12854458520981182</v>
          </cell>
          <cell r="AB12">
            <v>0.36289255793699388</v>
          </cell>
          <cell r="AC12">
            <v>4.5049719917854315E-2</v>
          </cell>
          <cell r="AD12">
            <v>1.7271317670595539E-2</v>
          </cell>
          <cell r="AE12">
            <v>1.7226936403632589E-3</v>
          </cell>
          <cell r="AF12">
            <v>0</v>
          </cell>
          <cell r="AG12">
            <v>0</v>
          </cell>
        </row>
        <row r="13">
          <cell r="B13" t="str">
            <v>DEP</v>
          </cell>
          <cell r="E13">
            <v>1.0000000000000002</v>
          </cell>
          <cell r="F13">
            <v>3.8114229344343345E-2</v>
          </cell>
          <cell r="G13">
            <v>0.58295735712246155</v>
          </cell>
          <cell r="H13">
            <v>0.15488262639121153</v>
          </cell>
          <cell r="I13">
            <v>0.22404578714198367</v>
          </cell>
          <cell r="J13">
            <v>0.22404578714198367</v>
          </cell>
          <cell r="K13">
            <v>0</v>
          </cell>
          <cell r="L13">
            <v>0</v>
          </cell>
          <cell r="M13">
            <v>0</v>
          </cell>
          <cell r="N13">
            <v>0</v>
          </cell>
          <cell r="O13">
            <v>0</v>
          </cell>
          <cell r="P13">
            <v>0</v>
          </cell>
          <cell r="S13" t="str">
            <v>DEP</v>
          </cell>
          <cell r="V13">
            <v>0.99999999999999989</v>
          </cell>
          <cell r="W13">
            <v>4.4919022231823383E-2</v>
          </cell>
          <cell r="X13">
            <v>0.56919216514979987</v>
          </cell>
          <cell r="Y13">
            <v>0.16157765352806724</v>
          </cell>
          <cell r="Z13">
            <v>0.2243111590903096</v>
          </cell>
          <cell r="AA13">
            <v>0.2243111590903096</v>
          </cell>
          <cell r="AB13">
            <v>0</v>
          </cell>
          <cell r="AC13">
            <v>0</v>
          </cell>
          <cell r="AD13">
            <v>0</v>
          </cell>
          <cell r="AE13">
            <v>0</v>
          </cell>
          <cell r="AF13">
            <v>0</v>
          </cell>
          <cell r="AG13">
            <v>0</v>
          </cell>
        </row>
        <row r="14">
          <cell r="B14" t="str">
            <v>DEU</v>
          </cell>
          <cell r="E14">
            <v>1.0000000000000002</v>
          </cell>
          <cell r="F14">
            <v>0</v>
          </cell>
          <cell r="G14">
            <v>0</v>
          </cell>
          <cell r="H14">
            <v>0</v>
          </cell>
          <cell r="I14">
            <v>5.5124981028939236E-2</v>
          </cell>
          <cell r="J14">
            <v>0</v>
          </cell>
          <cell r="K14">
            <v>0.83596071748083112</v>
          </cell>
          <cell r="L14">
            <v>0.10509535911006192</v>
          </cell>
          <cell r="M14">
            <v>5.5124981028939236E-2</v>
          </cell>
          <cell r="N14">
            <v>3.8189423801677424E-3</v>
          </cell>
          <cell r="O14">
            <v>0</v>
          </cell>
          <cell r="P14">
            <v>0</v>
          </cell>
          <cell r="S14" t="str">
            <v>DEU</v>
          </cell>
          <cell r="V14">
            <v>1.0000000000000002</v>
          </cell>
          <cell r="W14">
            <v>0</v>
          </cell>
          <cell r="X14">
            <v>0</v>
          </cell>
          <cell r="Y14">
            <v>0</v>
          </cell>
          <cell r="Z14">
            <v>4.0454086731165573E-2</v>
          </cell>
          <cell r="AA14">
            <v>0</v>
          </cell>
          <cell r="AB14">
            <v>0.84999229895882489</v>
          </cell>
          <cell r="AC14">
            <v>0.1055186009272653</v>
          </cell>
          <cell r="AD14">
            <v>4.0454086731165573E-2</v>
          </cell>
          <cell r="AE14">
            <v>4.0350133827443879E-3</v>
          </cell>
          <cell r="AF14">
            <v>0</v>
          </cell>
          <cell r="AG14">
            <v>0</v>
          </cell>
        </row>
        <row r="15">
          <cell r="B15" t="str">
            <v>SO</v>
          </cell>
          <cell r="E15">
            <v>1</v>
          </cell>
          <cell r="F15">
            <v>2.8834295669603726E-2</v>
          </cell>
          <cell r="G15">
            <v>0.32307147045647827</v>
          </cell>
          <cell r="H15">
            <v>8.3797901375809114E-2</v>
          </cell>
          <cell r="I15">
            <v>0.12254573738927924</v>
          </cell>
          <cell r="J15">
            <v>0.10144960647871233</v>
          </cell>
          <cell r="K15">
            <v>0.39125388583585713</v>
          </cell>
          <cell r="L15">
            <v>4.9238339420471261E-2</v>
          </cell>
          <cell r="M15">
            <v>2.1096130910566897E-2</v>
          </cell>
          <cell r="N15">
            <v>1.2583698525015072E-3</v>
          </cell>
          <cell r="O15">
            <v>0</v>
          </cell>
          <cell r="P15">
            <v>0</v>
          </cell>
          <cell r="S15" t="str">
            <v>SO</v>
          </cell>
          <cell r="V15">
            <v>0.99999999999999967</v>
          </cell>
          <cell r="W15">
            <v>3.0753840533129823E-2</v>
          </cell>
          <cell r="X15">
            <v>0.32309255860229802</v>
          </cell>
          <cell r="Y15">
            <v>8.7578682685102299E-2</v>
          </cell>
          <cell r="Z15">
            <v>0.11921353724026731</v>
          </cell>
          <cell r="AA15">
            <v>0.10195322355099581</v>
          </cell>
          <cell r="AB15">
            <v>0.38816721801297854</v>
          </cell>
          <cell r="AC15">
            <v>4.9890998416174517E-2</v>
          </cell>
          <cell r="AD15">
            <v>1.7260313689271493E-2</v>
          </cell>
          <cell r="AE15">
            <v>1.3031645100492425E-3</v>
          </cell>
          <cell r="AF15">
            <v>0</v>
          </cell>
          <cell r="AG15">
            <v>0</v>
          </cell>
        </row>
        <row r="16">
          <cell r="B16" t="str">
            <v>SO-P</v>
          </cell>
          <cell r="E16">
            <v>1</v>
          </cell>
          <cell r="F16">
            <v>2.8834295669603726E-2</v>
          </cell>
          <cell r="G16">
            <v>0.32307147045647827</v>
          </cell>
          <cell r="H16">
            <v>8.3797901375809114E-2</v>
          </cell>
          <cell r="I16">
            <v>0.12254573738927924</v>
          </cell>
          <cell r="J16">
            <v>0.10144960647871233</v>
          </cell>
          <cell r="K16">
            <v>0.39125388583585713</v>
          </cell>
          <cell r="L16">
            <v>4.9238339420471261E-2</v>
          </cell>
          <cell r="M16">
            <v>2.1096130910566897E-2</v>
          </cell>
          <cell r="N16">
            <v>1.2583698525015072E-3</v>
          </cell>
          <cell r="O16">
            <v>0</v>
          </cell>
          <cell r="P16">
            <v>0</v>
          </cell>
          <cell r="S16" t="str">
            <v>SO-P</v>
          </cell>
          <cell r="V16">
            <v>0.99999999999999967</v>
          </cell>
          <cell r="W16">
            <v>3.0753840533129823E-2</v>
          </cell>
          <cell r="X16">
            <v>0.32309255860229802</v>
          </cell>
          <cell r="Y16">
            <v>8.7578682685102299E-2</v>
          </cell>
          <cell r="Z16">
            <v>0.11921353724026731</v>
          </cell>
          <cell r="AA16">
            <v>0.10195322355099581</v>
          </cell>
          <cell r="AB16">
            <v>0.38816721801297854</v>
          </cell>
          <cell r="AC16">
            <v>4.9890998416174517E-2</v>
          </cell>
          <cell r="AD16">
            <v>1.7260313689271493E-2</v>
          </cell>
          <cell r="AE16">
            <v>1.3031645100492425E-3</v>
          </cell>
          <cell r="AF16">
            <v>0</v>
          </cell>
          <cell r="AG16">
            <v>0</v>
          </cell>
        </row>
        <row r="17">
          <cell r="B17" t="str">
            <v>SO-U</v>
          </cell>
          <cell r="E17">
            <v>1</v>
          </cell>
          <cell r="F17">
            <v>2.8834295669603726E-2</v>
          </cell>
          <cell r="G17">
            <v>0.32307147045647827</v>
          </cell>
          <cell r="H17">
            <v>8.3797901375809114E-2</v>
          </cell>
          <cell r="I17">
            <v>0.12254573738927924</v>
          </cell>
          <cell r="J17">
            <v>0.10144960647871233</v>
          </cell>
          <cell r="K17">
            <v>0.39125388583585713</v>
          </cell>
          <cell r="L17">
            <v>4.9238339420471261E-2</v>
          </cell>
          <cell r="M17">
            <v>2.1096130910566897E-2</v>
          </cell>
          <cell r="N17">
            <v>1.2583698525015072E-3</v>
          </cell>
          <cell r="O17">
            <v>0</v>
          </cell>
          <cell r="P17">
            <v>0</v>
          </cell>
          <cell r="S17" t="str">
            <v>SO-U</v>
          </cell>
          <cell r="V17">
            <v>0.99999999999999967</v>
          </cell>
          <cell r="W17">
            <v>3.0753840533129823E-2</v>
          </cell>
          <cell r="X17">
            <v>0.32309255860229802</v>
          </cell>
          <cell r="Y17">
            <v>8.7578682685102299E-2</v>
          </cell>
          <cell r="Z17">
            <v>0.11921353724026731</v>
          </cell>
          <cell r="AA17">
            <v>0.10195322355099581</v>
          </cell>
          <cell r="AB17">
            <v>0.38816721801297854</v>
          </cell>
          <cell r="AC17">
            <v>4.9890998416174517E-2</v>
          </cell>
          <cell r="AD17">
            <v>1.7260313689271493E-2</v>
          </cell>
          <cell r="AE17">
            <v>1.3031645100492425E-3</v>
          </cell>
          <cell r="AF17">
            <v>0</v>
          </cell>
          <cell r="AG17">
            <v>0</v>
          </cell>
        </row>
        <row r="18">
          <cell r="B18" t="str">
            <v>DOP</v>
          </cell>
          <cell r="E18">
            <v>0</v>
          </cell>
          <cell r="F18">
            <v>0</v>
          </cell>
          <cell r="G18">
            <v>0</v>
          </cell>
          <cell r="H18">
            <v>0</v>
          </cell>
          <cell r="I18">
            <v>0</v>
          </cell>
          <cell r="J18">
            <v>0</v>
          </cell>
          <cell r="K18">
            <v>0</v>
          </cell>
          <cell r="L18">
            <v>0</v>
          </cell>
          <cell r="M18">
            <v>0</v>
          </cell>
          <cell r="N18">
            <v>0</v>
          </cell>
          <cell r="O18">
            <v>0</v>
          </cell>
          <cell r="P18">
            <v>0</v>
          </cell>
          <cell r="S18" t="str">
            <v>DOP</v>
          </cell>
          <cell r="V18">
            <v>0</v>
          </cell>
          <cell r="W18">
            <v>0</v>
          </cell>
          <cell r="X18">
            <v>0</v>
          </cell>
          <cell r="Y18">
            <v>0</v>
          </cell>
          <cell r="Z18">
            <v>0</v>
          </cell>
          <cell r="AA18">
            <v>0</v>
          </cell>
          <cell r="AB18">
            <v>0</v>
          </cell>
          <cell r="AC18">
            <v>0</v>
          </cell>
          <cell r="AD18">
            <v>0</v>
          </cell>
          <cell r="AE18">
            <v>0</v>
          </cell>
          <cell r="AF18">
            <v>0</v>
          </cell>
          <cell r="AG18">
            <v>0</v>
          </cell>
        </row>
        <row r="19">
          <cell r="B19" t="str">
            <v>DOU</v>
          </cell>
          <cell r="E19">
            <v>0</v>
          </cell>
          <cell r="F19">
            <v>0</v>
          </cell>
          <cell r="G19">
            <v>0</v>
          </cell>
          <cell r="H19">
            <v>0</v>
          </cell>
          <cell r="I19">
            <v>0</v>
          </cell>
          <cell r="J19">
            <v>0</v>
          </cell>
          <cell r="K19">
            <v>0</v>
          </cell>
          <cell r="L19">
            <v>0</v>
          </cell>
          <cell r="M19">
            <v>0</v>
          </cell>
          <cell r="N19">
            <v>0</v>
          </cell>
          <cell r="O19">
            <v>0</v>
          </cell>
          <cell r="P19">
            <v>0</v>
          </cell>
          <cell r="S19" t="str">
            <v>DOU</v>
          </cell>
          <cell r="V19">
            <v>0</v>
          </cell>
          <cell r="W19">
            <v>0</v>
          </cell>
          <cell r="X19">
            <v>0</v>
          </cell>
          <cell r="Y19">
            <v>0</v>
          </cell>
          <cell r="Z19">
            <v>0</v>
          </cell>
          <cell r="AA19">
            <v>0</v>
          </cell>
          <cell r="AB19">
            <v>0</v>
          </cell>
          <cell r="AC19">
            <v>0</v>
          </cell>
          <cell r="AD19">
            <v>0</v>
          </cell>
          <cell r="AE19">
            <v>0</v>
          </cell>
          <cell r="AF19">
            <v>0</v>
          </cell>
          <cell r="AG19">
            <v>0</v>
          </cell>
        </row>
        <row r="20">
          <cell r="B20" t="str">
            <v>GPS</v>
          </cell>
          <cell r="E20">
            <v>0.99999999999999989</v>
          </cell>
          <cell r="F20">
            <v>2.8834295669603719E-2</v>
          </cell>
          <cell r="G20">
            <v>0.32307147045647816</v>
          </cell>
          <cell r="H20">
            <v>8.3797901375809086E-2</v>
          </cell>
          <cell r="I20">
            <v>0.12254573738927924</v>
          </cell>
          <cell r="J20">
            <v>0.10144960647871235</v>
          </cell>
          <cell r="K20">
            <v>0.39125388583585702</v>
          </cell>
          <cell r="L20">
            <v>4.9238339420471254E-2</v>
          </cell>
          <cell r="M20">
            <v>2.1096130910566894E-2</v>
          </cell>
          <cell r="N20">
            <v>1.258369852501507E-3</v>
          </cell>
          <cell r="O20">
            <v>0</v>
          </cell>
          <cell r="P20">
            <v>0</v>
          </cell>
          <cell r="S20" t="str">
            <v>GPS</v>
          </cell>
          <cell r="V20">
            <v>0.99999999999999989</v>
          </cell>
          <cell r="W20">
            <v>3.0753840533129826E-2</v>
          </cell>
          <cell r="X20">
            <v>0.32309255860229807</v>
          </cell>
          <cell r="Y20">
            <v>8.7578682685102299E-2</v>
          </cell>
          <cell r="Z20">
            <v>0.11921353724026731</v>
          </cell>
          <cell r="AA20">
            <v>0.10195322355099581</v>
          </cell>
          <cell r="AB20">
            <v>0.38816721801297865</v>
          </cell>
          <cell r="AC20">
            <v>4.9890998416174524E-2</v>
          </cell>
          <cell r="AD20">
            <v>1.7260313689271493E-2</v>
          </cell>
          <cell r="AE20">
            <v>1.3031645100492427E-3</v>
          </cell>
          <cell r="AF20">
            <v>0</v>
          </cell>
          <cell r="AG20">
            <v>0</v>
          </cell>
        </row>
        <row r="21">
          <cell r="B21" t="str">
            <v>SGPP</v>
          </cell>
          <cell r="E21">
            <v>0</v>
          </cell>
          <cell r="F21">
            <v>0</v>
          </cell>
          <cell r="G21">
            <v>0</v>
          </cell>
          <cell r="H21">
            <v>0</v>
          </cell>
          <cell r="I21">
            <v>0</v>
          </cell>
          <cell r="J21">
            <v>0</v>
          </cell>
          <cell r="K21">
            <v>0</v>
          </cell>
          <cell r="L21">
            <v>0</v>
          </cell>
          <cell r="M21">
            <v>0</v>
          </cell>
          <cell r="N21">
            <v>0</v>
          </cell>
          <cell r="O21">
            <v>0</v>
          </cell>
          <cell r="P21">
            <v>0</v>
          </cell>
          <cell r="S21" t="str">
            <v>SGPP</v>
          </cell>
          <cell r="V21">
            <v>0</v>
          </cell>
          <cell r="W21">
            <v>0</v>
          </cell>
          <cell r="X21">
            <v>0</v>
          </cell>
          <cell r="Y21">
            <v>0</v>
          </cell>
          <cell r="Z21">
            <v>0</v>
          </cell>
          <cell r="AA21">
            <v>0</v>
          </cell>
          <cell r="AB21">
            <v>0</v>
          </cell>
          <cell r="AC21">
            <v>0</v>
          </cell>
          <cell r="AD21">
            <v>0</v>
          </cell>
          <cell r="AE21">
            <v>0</v>
          </cell>
          <cell r="AF21">
            <v>0</v>
          </cell>
          <cell r="AG21">
            <v>0</v>
          </cell>
        </row>
        <row r="22">
          <cell r="B22" t="str">
            <v>SGPU</v>
          </cell>
          <cell r="E22">
            <v>0</v>
          </cell>
          <cell r="F22">
            <v>0</v>
          </cell>
          <cell r="G22">
            <v>0</v>
          </cell>
          <cell r="H22">
            <v>0</v>
          </cell>
          <cell r="I22">
            <v>0</v>
          </cell>
          <cell r="J22">
            <v>0</v>
          </cell>
          <cell r="K22">
            <v>0</v>
          </cell>
          <cell r="L22">
            <v>0</v>
          </cell>
          <cell r="M22">
            <v>0</v>
          </cell>
          <cell r="N22">
            <v>0</v>
          </cell>
          <cell r="O22">
            <v>0</v>
          </cell>
          <cell r="P22">
            <v>0</v>
          </cell>
          <cell r="S22" t="str">
            <v>SGPU</v>
          </cell>
          <cell r="V22">
            <v>0</v>
          </cell>
          <cell r="W22">
            <v>0</v>
          </cell>
          <cell r="X22">
            <v>0</v>
          </cell>
          <cell r="Y22">
            <v>0</v>
          </cell>
          <cell r="Z22">
            <v>0</v>
          </cell>
          <cell r="AA22">
            <v>0</v>
          </cell>
          <cell r="AB22">
            <v>0</v>
          </cell>
          <cell r="AC22">
            <v>0</v>
          </cell>
          <cell r="AD22">
            <v>0</v>
          </cell>
          <cell r="AE22">
            <v>0</v>
          </cell>
          <cell r="AF22">
            <v>0</v>
          </cell>
          <cell r="AG22">
            <v>0</v>
          </cell>
        </row>
        <row r="23">
          <cell r="B23" t="str">
            <v>SNP</v>
          </cell>
          <cell r="E23">
            <v>0.99999927860852367</v>
          </cell>
          <cell r="F23">
            <v>2.9526556177757585E-2</v>
          </cell>
          <cell r="G23">
            <v>0.32806972922701166</v>
          </cell>
          <cell r="H23">
            <v>8.4135168092409715E-2</v>
          </cell>
          <cell r="I23">
            <v>0.12158650419618411</v>
          </cell>
          <cell r="J23">
            <v>0.10107360984219881</v>
          </cell>
          <cell r="K23">
            <v>0.38832220355750946</v>
          </cell>
          <cell r="L23">
            <v>4.7160470993733147E-2</v>
          </cell>
          <cell r="M23">
            <v>2.05128943539853E-2</v>
          </cell>
          <cell r="N23">
            <v>1.1986463639178265E-3</v>
          </cell>
          <cell r="O23">
            <v>0</v>
          </cell>
          <cell r="P23">
            <v>0</v>
          </cell>
          <cell r="S23" t="str">
            <v>SNP</v>
          </cell>
          <cell r="V23">
            <v>0.99999999999999967</v>
          </cell>
          <cell r="W23">
            <v>3.1270461003046167E-2</v>
          </cell>
          <cell r="X23">
            <v>0.326738686277952</v>
          </cell>
          <cell r="Y23">
            <v>8.7268934320604633E-2</v>
          </cell>
          <cell r="Z23">
            <v>0.1178129302314942</v>
          </cell>
          <cell r="AA23">
            <v>0.10087635837302644</v>
          </cell>
          <cell r="AB23">
            <v>0.38743430957171959</v>
          </cell>
          <cell r="AC23">
            <v>4.8231092121678518E-2</v>
          </cell>
          <cell r="AD23">
            <v>1.693657185846776E-2</v>
          </cell>
          <cell r="AE23">
            <v>1.2435864735048116E-3</v>
          </cell>
          <cell r="AF23">
            <v>0</v>
          </cell>
          <cell r="AG23">
            <v>0</v>
          </cell>
        </row>
        <row r="24">
          <cell r="B24" t="str">
            <v>DNPP</v>
          </cell>
          <cell r="E24">
            <v>0</v>
          </cell>
          <cell r="F24">
            <v>0</v>
          </cell>
          <cell r="G24">
            <v>0</v>
          </cell>
          <cell r="H24">
            <v>0</v>
          </cell>
          <cell r="I24">
            <v>0</v>
          </cell>
          <cell r="J24">
            <v>0</v>
          </cell>
          <cell r="K24">
            <v>0</v>
          </cell>
          <cell r="L24">
            <v>0</v>
          </cell>
          <cell r="M24">
            <v>0</v>
          </cell>
          <cell r="N24">
            <v>0</v>
          </cell>
          <cell r="O24">
            <v>0</v>
          </cell>
          <cell r="P24">
            <v>0</v>
          </cell>
          <cell r="S24" t="str">
            <v>DNPP</v>
          </cell>
          <cell r="V24">
            <v>0</v>
          </cell>
          <cell r="W24">
            <v>0</v>
          </cell>
          <cell r="X24">
            <v>0</v>
          </cell>
          <cell r="Y24">
            <v>0</v>
          </cell>
          <cell r="Z24">
            <v>0</v>
          </cell>
          <cell r="AA24">
            <v>0</v>
          </cell>
          <cell r="AB24">
            <v>0</v>
          </cell>
          <cell r="AC24">
            <v>0</v>
          </cell>
          <cell r="AD24">
            <v>0</v>
          </cell>
          <cell r="AE24">
            <v>0</v>
          </cell>
          <cell r="AF24">
            <v>0</v>
          </cell>
          <cell r="AG24">
            <v>0</v>
          </cell>
        </row>
        <row r="25">
          <cell r="B25" t="str">
            <v>DNPU</v>
          </cell>
          <cell r="E25">
            <v>0</v>
          </cell>
          <cell r="F25">
            <v>0</v>
          </cell>
          <cell r="G25">
            <v>0</v>
          </cell>
          <cell r="H25">
            <v>0</v>
          </cell>
          <cell r="I25">
            <v>0</v>
          </cell>
          <cell r="J25">
            <v>0</v>
          </cell>
          <cell r="K25">
            <v>0</v>
          </cell>
          <cell r="L25">
            <v>0</v>
          </cell>
          <cell r="M25">
            <v>0</v>
          </cell>
          <cell r="N25">
            <v>0</v>
          </cell>
          <cell r="O25">
            <v>0</v>
          </cell>
          <cell r="P25">
            <v>0</v>
          </cell>
          <cell r="S25" t="str">
            <v>DNPU</v>
          </cell>
          <cell r="V25">
            <v>0</v>
          </cell>
          <cell r="W25">
            <v>0</v>
          </cell>
          <cell r="X25">
            <v>0</v>
          </cell>
          <cell r="Y25">
            <v>0</v>
          </cell>
          <cell r="Z25">
            <v>0</v>
          </cell>
          <cell r="AA25">
            <v>0</v>
          </cell>
          <cell r="AB25">
            <v>0</v>
          </cell>
          <cell r="AC25">
            <v>0</v>
          </cell>
          <cell r="AD25">
            <v>0</v>
          </cell>
          <cell r="AE25">
            <v>0</v>
          </cell>
          <cell r="AF25">
            <v>0</v>
          </cell>
          <cell r="AG25">
            <v>0</v>
          </cell>
        </row>
        <row r="26">
          <cell r="B26" t="str">
            <v>DNPPOP</v>
          </cell>
          <cell r="E26">
            <v>0</v>
          </cell>
          <cell r="F26">
            <v>0</v>
          </cell>
          <cell r="G26">
            <v>0</v>
          </cell>
          <cell r="H26">
            <v>0</v>
          </cell>
          <cell r="I26">
            <v>0</v>
          </cell>
          <cell r="J26">
            <v>0</v>
          </cell>
          <cell r="K26">
            <v>0</v>
          </cell>
          <cell r="L26">
            <v>0</v>
          </cell>
          <cell r="M26">
            <v>0</v>
          </cell>
          <cell r="N26">
            <v>0</v>
          </cell>
          <cell r="O26">
            <v>0</v>
          </cell>
          <cell r="P26">
            <v>0</v>
          </cell>
          <cell r="S26" t="str">
            <v>DNPPOP</v>
          </cell>
          <cell r="V26">
            <v>0</v>
          </cell>
          <cell r="W26">
            <v>0</v>
          </cell>
          <cell r="X26">
            <v>0</v>
          </cell>
          <cell r="Y26">
            <v>0</v>
          </cell>
          <cell r="Z26">
            <v>0</v>
          </cell>
          <cell r="AA26">
            <v>0</v>
          </cell>
          <cell r="AB26">
            <v>0</v>
          </cell>
          <cell r="AC26">
            <v>0</v>
          </cell>
          <cell r="AD26">
            <v>0</v>
          </cell>
          <cell r="AE26">
            <v>0</v>
          </cell>
          <cell r="AF26">
            <v>0</v>
          </cell>
          <cell r="AG26">
            <v>0</v>
          </cell>
        </row>
        <row r="27">
          <cell r="B27" t="str">
            <v>DNPPOU</v>
          </cell>
          <cell r="E27">
            <v>0</v>
          </cell>
          <cell r="F27">
            <v>0</v>
          </cell>
          <cell r="G27">
            <v>0</v>
          </cell>
          <cell r="H27">
            <v>0</v>
          </cell>
          <cell r="I27">
            <v>0</v>
          </cell>
          <cell r="J27">
            <v>0</v>
          </cell>
          <cell r="K27">
            <v>0</v>
          </cell>
          <cell r="L27">
            <v>0</v>
          </cell>
          <cell r="M27">
            <v>0</v>
          </cell>
          <cell r="N27">
            <v>0</v>
          </cell>
          <cell r="O27">
            <v>0</v>
          </cell>
          <cell r="P27">
            <v>0</v>
          </cell>
          <cell r="S27" t="str">
            <v>DNPPOU</v>
          </cell>
          <cell r="V27">
            <v>0</v>
          </cell>
          <cell r="W27">
            <v>0</v>
          </cell>
          <cell r="X27">
            <v>0</v>
          </cell>
          <cell r="Y27">
            <v>0</v>
          </cell>
          <cell r="Z27">
            <v>0</v>
          </cell>
          <cell r="AA27">
            <v>0</v>
          </cell>
          <cell r="AB27">
            <v>0</v>
          </cell>
          <cell r="AC27">
            <v>0</v>
          </cell>
          <cell r="AD27">
            <v>0</v>
          </cell>
          <cell r="AE27">
            <v>0</v>
          </cell>
          <cell r="AF27">
            <v>0</v>
          </cell>
          <cell r="AG27">
            <v>0</v>
          </cell>
        </row>
        <row r="28">
          <cell r="B28" t="str">
            <v>DNPPNP</v>
          </cell>
          <cell r="E28">
            <v>0</v>
          </cell>
          <cell r="F28">
            <v>0</v>
          </cell>
          <cell r="G28">
            <v>0</v>
          </cell>
          <cell r="H28">
            <v>0</v>
          </cell>
          <cell r="I28">
            <v>0</v>
          </cell>
          <cell r="J28">
            <v>0</v>
          </cell>
          <cell r="K28">
            <v>0</v>
          </cell>
          <cell r="L28">
            <v>0</v>
          </cell>
          <cell r="M28">
            <v>0</v>
          </cell>
          <cell r="N28">
            <v>0</v>
          </cell>
          <cell r="O28">
            <v>0</v>
          </cell>
          <cell r="P28">
            <v>0</v>
          </cell>
          <cell r="S28" t="str">
            <v>DNPPNP</v>
          </cell>
          <cell r="V28">
            <v>0</v>
          </cell>
          <cell r="W28">
            <v>0</v>
          </cell>
          <cell r="X28">
            <v>0</v>
          </cell>
          <cell r="Y28">
            <v>0</v>
          </cell>
          <cell r="Z28">
            <v>0</v>
          </cell>
          <cell r="AA28">
            <v>0</v>
          </cell>
          <cell r="AB28">
            <v>0</v>
          </cell>
          <cell r="AC28">
            <v>0</v>
          </cell>
          <cell r="AD28">
            <v>0</v>
          </cell>
          <cell r="AE28">
            <v>0</v>
          </cell>
          <cell r="AF28">
            <v>0</v>
          </cell>
          <cell r="AG28">
            <v>0</v>
          </cell>
        </row>
        <row r="29">
          <cell r="B29" t="str">
            <v>DNPPNU</v>
          </cell>
          <cell r="E29">
            <v>0</v>
          </cell>
          <cell r="F29">
            <v>0</v>
          </cell>
          <cell r="G29">
            <v>0</v>
          </cell>
          <cell r="H29">
            <v>0</v>
          </cell>
          <cell r="I29">
            <v>0</v>
          </cell>
          <cell r="J29">
            <v>0</v>
          </cell>
          <cell r="K29">
            <v>0</v>
          </cell>
          <cell r="L29">
            <v>0</v>
          </cell>
          <cell r="M29">
            <v>0</v>
          </cell>
          <cell r="N29">
            <v>0</v>
          </cell>
          <cell r="O29">
            <v>0</v>
          </cell>
          <cell r="P29">
            <v>0</v>
          </cell>
          <cell r="S29" t="str">
            <v>DNPPNU</v>
          </cell>
          <cell r="V29">
            <v>0</v>
          </cell>
          <cell r="W29">
            <v>0</v>
          </cell>
          <cell r="X29">
            <v>0</v>
          </cell>
          <cell r="Y29">
            <v>0</v>
          </cell>
          <cell r="Z29">
            <v>0</v>
          </cell>
          <cell r="AA29">
            <v>0</v>
          </cell>
          <cell r="AB29">
            <v>0</v>
          </cell>
          <cell r="AC29">
            <v>0</v>
          </cell>
          <cell r="AD29">
            <v>0</v>
          </cell>
          <cell r="AE29">
            <v>0</v>
          </cell>
          <cell r="AF29">
            <v>0</v>
          </cell>
          <cell r="AG29">
            <v>0</v>
          </cell>
        </row>
        <row r="30">
          <cell r="B30" t="str">
            <v>DNPPP</v>
          </cell>
          <cell r="E30">
            <v>0</v>
          </cell>
          <cell r="F30">
            <v>0</v>
          </cell>
          <cell r="G30">
            <v>0</v>
          </cell>
          <cell r="H30">
            <v>0</v>
          </cell>
          <cell r="I30">
            <v>0</v>
          </cell>
          <cell r="J30">
            <v>0</v>
          </cell>
          <cell r="K30">
            <v>0</v>
          </cell>
          <cell r="L30">
            <v>0</v>
          </cell>
          <cell r="M30">
            <v>0</v>
          </cell>
          <cell r="N30">
            <v>0</v>
          </cell>
          <cell r="O30">
            <v>0</v>
          </cell>
          <cell r="P30">
            <v>0</v>
          </cell>
          <cell r="S30" t="str">
            <v>DNPPP</v>
          </cell>
          <cell r="V30">
            <v>0</v>
          </cell>
          <cell r="W30">
            <v>0</v>
          </cell>
          <cell r="X30">
            <v>0</v>
          </cell>
          <cell r="Y30">
            <v>0</v>
          </cell>
          <cell r="Z30">
            <v>0</v>
          </cell>
          <cell r="AA30">
            <v>0</v>
          </cell>
          <cell r="AB30">
            <v>0</v>
          </cell>
          <cell r="AC30">
            <v>0</v>
          </cell>
          <cell r="AD30">
            <v>0</v>
          </cell>
          <cell r="AE30">
            <v>0</v>
          </cell>
          <cell r="AF30">
            <v>0</v>
          </cell>
          <cell r="AG30">
            <v>0</v>
          </cell>
        </row>
        <row r="31">
          <cell r="B31" t="str">
            <v>DNPPU</v>
          </cell>
          <cell r="E31">
            <v>0</v>
          </cell>
          <cell r="F31">
            <v>0</v>
          </cell>
          <cell r="G31">
            <v>0</v>
          </cell>
          <cell r="H31">
            <v>0</v>
          </cell>
          <cell r="I31">
            <v>0</v>
          </cell>
          <cell r="J31">
            <v>0</v>
          </cell>
          <cell r="K31">
            <v>0</v>
          </cell>
          <cell r="L31">
            <v>0</v>
          </cell>
          <cell r="M31">
            <v>0</v>
          </cell>
          <cell r="N31">
            <v>0</v>
          </cell>
          <cell r="O31">
            <v>0</v>
          </cell>
          <cell r="P31">
            <v>0</v>
          </cell>
          <cell r="S31" t="str">
            <v>DNPPU</v>
          </cell>
          <cell r="V31">
            <v>0</v>
          </cell>
          <cell r="W31">
            <v>0</v>
          </cell>
          <cell r="X31">
            <v>0</v>
          </cell>
          <cell r="Y31">
            <v>0</v>
          </cell>
          <cell r="Z31">
            <v>0</v>
          </cell>
          <cell r="AA31">
            <v>0</v>
          </cell>
          <cell r="AB31">
            <v>0</v>
          </cell>
          <cell r="AC31">
            <v>0</v>
          </cell>
          <cell r="AD31">
            <v>0</v>
          </cell>
          <cell r="AE31">
            <v>0</v>
          </cell>
          <cell r="AF31">
            <v>0</v>
          </cell>
          <cell r="AG31">
            <v>0</v>
          </cell>
        </row>
        <row r="32">
          <cell r="B32" t="str">
            <v>DNPDP</v>
          </cell>
          <cell r="E32">
            <v>0.99999589884087325</v>
          </cell>
          <cell r="F32">
            <v>8.1685532317483447E-2</v>
          </cell>
          <cell r="G32">
            <v>0.62114375093974794</v>
          </cell>
          <cell r="H32">
            <v>0.13924737123576664</v>
          </cell>
          <cell r="I32">
            <v>0.15791924434787524</v>
          </cell>
          <cell r="J32">
            <v>0.15791924434787524</v>
          </cell>
          <cell r="K32">
            <v>0</v>
          </cell>
          <cell r="L32">
            <v>0</v>
          </cell>
          <cell r="M32">
            <v>0</v>
          </cell>
          <cell r="N32">
            <v>0</v>
          </cell>
          <cell r="O32">
            <v>0</v>
          </cell>
          <cell r="P32">
            <v>0</v>
          </cell>
          <cell r="S32" t="str">
            <v>DNPDP</v>
          </cell>
          <cell r="V32">
            <v>1</v>
          </cell>
          <cell r="W32">
            <v>8.1163698981483248E-2</v>
          </cell>
          <cell r="X32">
            <v>0.62287773141949665</v>
          </cell>
          <cell r="Y32">
            <v>0.13863660257235766</v>
          </cell>
          <cell r="Z32">
            <v>0.1573219670266624</v>
          </cell>
          <cell r="AA32">
            <v>0.1573219670266624</v>
          </cell>
          <cell r="AB32">
            <v>0</v>
          </cell>
          <cell r="AC32">
            <v>0</v>
          </cell>
          <cell r="AD32">
            <v>0</v>
          </cell>
          <cell r="AE32">
            <v>0</v>
          </cell>
          <cell r="AF32">
            <v>0</v>
          </cell>
          <cell r="AG32">
            <v>0</v>
          </cell>
        </row>
        <row r="33">
          <cell r="B33" t="str">
            <v>DNPDU</v>
          </cell>
          <cell r="E33">
            <v>1</v>
          </cell>
          <cell r="F33">
            <v>0</v>
          </cell>
          <cell r="G33">
            <v>0</v>
          </cell>
          <cell r="H33">
            <v>0</v>
          </cell>
          <cell r="I33">
            <v>3.6357343692647003E-2</v>
          </cell>
          <cell r="J33">
            <v>0</v>
          </cell>
          <cell r="K33">
            <v>0.85960544568760167</v>
          </cell>
          <cell r="L33">
            <v>0.1040372106197512</v>
          </cell>
          <cell r="M33">
            <v>3.6357343692647003E-2</v>
          </cell>
          <cell r="N33">
            <v>0</v>
          </cell>
          <cell r="O33">
            <v>0</v>
          </cell>
          <cell r="P33">
            <v>0</v>
          </cell>
          <cell r="S33" t="str">
            <v>DNPDU</v>
          </cell>
          <cell r="V33">
            <v>1</v>
          </cell>
          <cell r="W33">
            <v>0</v>
          </cell>
          <cell r="X33">
            <v>0</v>
          </cell>
          <cell r="Y33">
            <v>0</v>
          </cell>
          <cell r="Z33">
            <v>3.610429053210832E-2</v>
          </cell>
          <cell r="AA33">
            <v>0</v>
          </cell>
          <cell r="AB33">
            <v>0.85842105655564793</v>
          </cell>
          <cell r="AC33">
            <v>0.10547465291224374</v>
          </cell>
          <cell r="AD33">
            <v>3.610429053210832E-2</v>
          </cell>
          <cell r="AE33">
            <v>0</v>
          </cell>
          <cell r="AF33">
            <v>0</v>
          </cell>
          <cell r="AG33">
            <v>0</v>
          </cell>
        </row>
        <row r="34">
          <cell r="B34" t="str">
            <v>SNPD</v>
          </cell>
          <cell r="E34">
            <v>0.99999768285553281</v>
          </cell>
          <cell r="F34">
            <v>4.6152117836446432E-2</v>
          </cell>
          <cell r="G34">
            <v>0.35094463821726063</v>
          </cell>
          <cell r="H34">
            <v>7.8674410306964523E-2</v>
          </cell>
          <cell r="I34">
            <v>0.10503950813832924</v>
          </cell>
          <cell r="J34">
            <v>8.9223971087787998E-2</v>
          </cell>
          <cell r="K34">
            <v>0.37393055691988819</v>
          </cell>
          <cell r="L34">
            <v>4.5256451436643544E-2</v>
          </cell>
          <cell r="M34">
            <v>1.5815537050541239E-2</v>
          </cell>
          <cell r="N34">
            <v>0</v>
          </cell>
          <cell r="O34">
            <v>0</v>
          </cell>
          <cell r="P34">
            <v>0</v>
          </cell>
          <cell r="S34" t="str">
            <v>SNPD</v>
          </cell>
          <cell r="V34">
            <v>1</v>
          </cell>
          <cell r="W34">
            <v>4.5918396361709315E-2</v>
          </cell>
          <cell r="X34">
            <v>0.35239333489135266</v>
          </cell>
          <cell r="Y34">
            <v>7.8433715405339346E-2</v>
          </cell>
          <cell r="Z34">
            <v>0.10468324128436825</v>
          </cell>
          <cell r="AA34">
            <v>8.9004968095184156E-2</v>
          </cell>
          <cell r="AB34">
            <v>0.37276898777607909</v>
          </cell>
          <cell r="AC34">
            <v>4.5802324281151378E-2</v>
          </cell>
          <cell r="AD34">
            <v>1.5678273189184088E-2</v>
          </cell>
          <cell r="AE34">
            <v>0</v>
          </cell>
          <cell r="AF34">
            <v>0</v>
          </cell>
          <cell r="AG34">
            <v>0</v>
          </cell>
        </row>
        <row r="35">
          <cell r="B35" t="str">
            <v>DNPGP</v>
          </cell>
          <cell r="E35">
            <v>0</v>
          </cell>
          <cell r="F35">
            <v>0</v>
          </cell>
          <cell r="G35">
            <v>0</v>
          </cell>
          <cell r="H35">
            <v>0</v>
          </cell>
          <cell r="I35">
            <v>0</v>
          </cell>
          <cell r="J35">
            <v>0</v>
          </cell>
          <cell r="K35">
            <v>0</v>
          </cell>
          <cell r="L35">
            <v>0</v>
          </cell>
          <cell r="M35">
            <v>0</v>
          </cell>
          <cell r="N35">
            <v>0</v>
          </cell>
          <cell r="O35">
            <v>0</v>
          </cell>
          <cell r="P35">
            <v>0</v>
          </cell>
          <cell r="S35" t="str">
            <v>DNPGP</v>
          </cell>
          <cell r="V35">
            <v>0</v>
          </cell>
          <cell r="W35">
            <v>0</v>
          </cell>
          <cell r="X35">
            <v>0</v>
          </cell>
          <cell r="Y35">
            <v>0</v>
          </cell>
          <cell r="Z35">
            <v>0</v>
          </cell>
          <cell r="AA35">
            <v>0</v>
          </cell>
          <cell r="AB35">
            <v>0</v>
          </cell>
          <cell r="AC35">
            <v>0</v>
          </cell>
          <cell r="AD35">
            <v>0</v>
          </cell>
          <cell r="AE35">
            <v>0</v>
          </cell>
          <cell r="AF35">
            <v>0</v>
          </cell>
          <cell r="AG35">
            <v>0</v>
          </cell>
        </row>
        <row r="36">
          <cell r="B36" t="str">
            <v>DNPGU</v>
          </cell>
          <cell r="E36">
            <v>0</v>
          </cell>
          <cell r="F36">
            <v>0</v>
          </cell>
          <cell r="G36">
            <v>0</v>
          </cell>
          <cell r="H36">
            <v>0</v>
          </cell>
          <cell r="I36">
            <v>0</v>
          </cell>
          <cell r="J36">
            <v>0</v>
          </cell>
          <cell r="K36">
            <v>0</v>
          </cell>
          <cell r="L36">
            <v>0</v>
          </cell>
          <cell r="M36">
            <v>0</v>
          </cell>
          <cell r="N36">
            <v>0</v>
          </cell>
          <cell r="O36">
            <v>0</v>
          </cell>
          <cell r="P36">
            <v>0</v>
          </cell>
          <cell r="S36" t="str">
            <v>DNPGU</v>
          </cell>
          <cell r="V36">
            <v>0</v>
          </cell>
          <cell r="W36">
            <v>0</v>
          </cell>
          <cell r="X36">
            <v>0</v>
          </cell>
          <cell r="Y36">
            <v>0</v>
          </cell>
          <cell r="Z36">
            <v>0</v>
          </cell>
          <cell r="AA36">
            <v>0</v>
          </cell>
          <cell r="AB36">
            <v>0</v>
          </cell>
          <cell r="AC36">
            <v>0</v>
          </cell>
          <cell r="AD36">
            <v>0</v>
          </cell>
          <cell r="AE36">
            <v>0</v>
          </cell>
          <cell r="AF36">
            <v>0</v>
          </cell>
          <cell r="AG36">
            <v>0</v>
          </cell>
        </row>
        <row r="37">
          <cell r="B37" t="str">
            <v>DNPGMP</v>
          </cell>
          <cell r="E37">
            <v>0</v>
          </cell>
          <cell r="F37">
            <v>0</v>
          </cell>
          <cell r="G37">
            <v>0</v>
          </cell>
          <cell r="H37">
            <v>0</v>
          </cell>
          <cell r="I37">
            <v>0</v>
          </cell>
          <cell r="J37">
            <v>0</v>
          </cell>
          <cell r="K37">
            <v>0</v>
          </cell>
          <cell r="L37">
            <v>0</v>
          </cell>
          <cell r="M37">
            <v>0</v>
          </cell>
          <cell r="N37">
            <v>0</v>
          </cell>
          <cell r="O37">
            <v>0</v>
          </cell>
          <cell r="P37">
            <v>0</v>
          </cell>
          <cell r="S37" t="str">
            <v>DNPGMP</v>
          </cell>
          <cell r="V37">
            <v>0</v>
          </cell>
          <cell r="W37">
            <v>0</v>
          </cell>
          <cell r="X37">
            <v>0</v>
          </cell>
          <cell r="Y37">
            <v>0</v>
          </cell>
          <cell r="Z37">
            <v>0</v>
          </cell>
          <cell r="AA37">
            <v>0</v>
          </cell>
          <cell r="AB37">
            <v>0</v>
          </cell>
          <cell r="AC37">
            <v>0</v>
          </cell>
          <cell r="AD37">
            <v>0</v>
          </cell>
          <cell r="AE37">
            <v>0</v>
          </cell>
          <cell r="AF37">
            <v>0</v>
          </cell>
          <cell r="AG37">
            <v>0</v>
          </cell>
        </row>
        <row r="38">
          <cell r="B38" t="str">
            <v>DNPGMU</v>
          </cell>
          <cell r="E38">
            <v>1</v>
          </cell>
          <cell r="F38">
            <v>2.1293269790405221E-2</v>
          </cell>
          <cell r="G38">
            <v>0.32568068396094801</v>
          </cell>
          <cell r="H38">
            <v>8.65282495888655E-2</v>
          </cell>
          <cell r="I38">
            <v>0.14949593800885808</v>
          </cell>
          <cell r="J38">
            <v>0.12516762041591664</v>
          </cell>
          <cell r="K38">
            <v>0.36893469077876279</v>
          </cell>
          <cell r="L38">
            <v>4.6381753358455881E-2</v>
          </cell>
          <cell r="M38">
            <v>2.4328317592941448E-2</v>
          </cell>
          <cell r="N38">
            <v>1.6854145137045939E-3</v>
          </cell>
          <cell r="O38">
            <v>0</v>
          </cell>
          <cell r="P38">
            <v>0</v>
          </cell>
          <cell r="S38" t="str">
            <v>DNPGMU</v>
          </cell>
          <cell r="V38">
            <v>0.99999999999999978</v>
          </cell>
          <cell r="W38">
            <v>2.5741461567212326E-2</v>
          </cell>
          <cell r="X38">
            <v>0.32618337433849304</v>
          </cell>
          <cell r="Y38">
            <v>9.2594289718675754E-2</v>
          </cell>
          <cell r="Z38">
            <v>0.14581590288040736</v>
          </cell>
          <cell r="AA38">
            <v>0.12854458520981182</v>
          </cell>
          <cell r="AB38">
            <v>0.36289255793699376</v>
          </cell>
          <cell r="AC38">
            <v>4.5049719917854308E-2</v>
          </cell>
          <cell r="AD38">
            <v>1.7271317670595539E-2</v>
          </cell>
          <cell r="AE38">
            <v>1.7226936403632593E-3</v>
          </cell>
          <cell r="AF38">
            <v>0</v>
          </cell>
          <cell r="AG38">
            <v>0</v>
          </cell>
        </row>
        <row r="39">
          <cell r="B39" t="str">
            <v>DNPIP</v>
          </cell>
          <cell r="E39">
            <v>0</v>
          </cell>
          <cell r="F39">
            <v>0</v>
          </cell>
          <cell r="G39">
            <v>0</v>
          </cell>
          <cell r="H39">
            <v>0</v>
          </cell>
          <cell r="I39">
            <v>0</v>
          </cell>
          <cell r="J39">
            <v>0</v>
          </cell>
          <cell r="K39">
            <v>0</v>
          </cell>
          <cell r="L39">
            <v>0</v>
          </cell>
          <cell r="M39">
            <v>0</v>
          </cell>
          <cell r="N39">
            <v>0</v>
          </cell>
          <cell r="O39">
            <v>0</v>
          </cell>
          <cell r="P39">
            <v>0</v>
          </cell>
          <cell r="S39" t="str">
            <v>DNPIP</v>
          </cell>
          <cell r="V39">
            <v>0</v>
          </cell>
          <cell r="W39">
            <v>0</v>
          </cell>
          <cell r="X39">
            <v>0</v>
          </cell>
          <cell r="Y39">
            <v>0</v>
          </cell>
          <cell r="Z39">
            <v>0</v>
          </cell>
          <cell r="AA39">
            <v>0</v>
          </cell>
          <cell r="AB39">
            <v>0</v>
          </cell>
          <cell r="AC39">
            <v>0</v>
          </cell>
          <cell r="AD39">
            <v>0</v>
          </cell>
          <cell r="AE39">
            <v>0</v>
          </cell>
          <cell r="AF39">
            <v>0</v>
          </cell>
          <cell r="AG39">
            <v>0</v>
          </cell>
        </row>
        <row r="40">
          <cell r="B40" t="str">
            <v>DNPIU</v>
          </cell>
          <cell r="E40">
            <v>0</v>
          </cell>
          <cell r="F40">
            <v>0</v>
          </cell>
          <cell r="G40">
            <v>0</v>
          </cell>
          <cell r="H40">
            <v>0</v>
          </cell>
          <cell r="I40">
            <v>0</v>
          </cell>
          <cell r="J40">
            <v>0</v>
          </cell>
          <cell r="K40">
            <v>0</v>
          </cell>
          <cell r="L40">
            <v>0</v>
          </cell>
          <cell r="M40">
            <v>0</v>
          </cell>
          <cell r="N40">
            <v>0</v>
          </cell>
          <cell r="O40">
            <v>0</v>
          </cell>
          <cell r="P40">
            <v>0</v>
          </cell>
          <cell r="S40" t="str">
            <v>DNPIU</v>
          </cell>
          <cell r="V40">
            <v>0</v>
          </cell>
          <cell r="W40">
            <v>0</v>
          </cell>
          <cell r="X40">
            <v>0</v>
          </cell>
          <cell r="Y40">
            <v>0</v>
          </cell>
          <cell r="Z40">
            <v>0</v>
          </cell>
          <cell r="AA40">
            <v>0</v>
          </cell>
          <cell r="AB40">
            <v>0</v>
          </cell>
          <cell r="AC40">
            <v>0</v>
          </cell>
          <cell r="AD40">
            <v>0</v>
          </cell>
          <cell r="AE40">
            <v>0</v>
          </cell>
          <cell r="AF40">
            <v>0</v>
          </cell>
          <cell r="AG40">
            <v>0</v>
          </cell>
        </row>
        <row r="41">
          <cell r="B41" t="str">
            <v>DNPPSP</v>
          </cell>
          <cell r="E41">
            <v>0</v>
          </cell>
          <cell r="F41">
            <v>0</v>
          </cell>
          <cell r="G41">
            <v>0</v>
          </cell>
          <cell r="H41">
            <v>0</v>
          </cell>
          <cell r="I41">
            <v>0</v>
          </cell>
          <cell r="J41">
            <v>0</v>
          </cell>
          <cell r="K41">
            <v>0</v>
          </cell>
          <cell r="L41">
            <v>0</v>
          </cell>
          <cell r="M41">
            <v>0</v>
          </cell>
          <cell r="N41">
            <v>0</v>
          </cell>
          <cell r="O41">
            <v>0</v>
          </cell>
          <cell r="P41">
            <v>0</v>
          </cell>
          <cell r="S41" t="str">
            <v>DNPPSP</v>
          </cell>
          <cell r="V41">
            <v>0</v>
          </cell>
          <cell r="W41">
            <v>0</v>
          </cell>
          <cell r="X41">
            <v>0</v>
          </cell>
          <cell r="Y41">
            <v>0</v>
          </cell>
          <cell r="Z41">
            <v>0</v>
          </cell>
          <cell r="AA41">
            <v>0</v>
          </cell>
          <cell r="AB41">
            <v>0</v>
          </cell>
          <cell r="AC41">
            <v>0</v>
          </cell>
          <cell r="AD41">
            <v>0</v>
          </cell>
          <cell r="AE41">
            <v>0</v>
          </cell>
          <cell r="AF41">
            <v>0</v>
          </cell>
          <cell r="AG41">
            <v>0</v>
          </cell>
        </row>
        <row r="42">
          <cell r="B42" t="str">
            <v>DNPPSU</v>
          </cell>
          <cell r="E42">
            <v>0</v>
          </cell>
          <cell r="F42">
            <v>0</v>
          </cell>
          <cell r="G42">
            <v>0</v>
          </cell>
          <cell r="H42">
            <v>0</v>
          </cell>
          <cell r="I42">
            <v>0</v>
          </cell>
          <cell r="J42">
            <v>0</v>
          </cell>
          <cell r="K42">
            <v>0</v>
          </cell>
          <cell r="L42">
            <v>0</v>
          </cell>
          <cell r="M42">
            <v>0</v>
          </cell>
          <cell r="N42">
            <v>0</v>
          </cell>
          <cell r="O42">
            <v>0</v>
          </cell>
          <cell r="P42">
            <v>0</v>
          </cell>
          <cell r="S42" t="str">
            <v>DNPPSU</v>
          </cell>
          <cell r="V42">
            <v>0</v>
          </cell>
          <cell r="W42">
            <v>0</v>
          </cell>
          <cell r="X42">
            <v>0</v>
          </cell>
          <cell r="Y42">
            <v>0</v>
          </cell>
          <cell r="Z42">
            <v>0</v>
          </cell>
          <cell r="AA42">
            <v>0</v>
          </cell>
          <cell r="AB42">
            <v>0</v>
          </cell>
          <cell r="AC42">
            <v>0</v>
          </cell>
          <cell r="AD42">
            <v>0</v>
          </cell>
          <cell r="AE42">
            <v>0</v>
          </cell>
          <cell r="AF42">
            <v>0</v>
          </cell>
          <cell r="AG42">
            <v>0</v>
          </cell>
        </row>
        <row r="43">
          <cell r="B43" t="str">
            <v>DNPPHP</v>
          </cell>
          <cell r="E43">
            <v>0</v>
          </cell>
          <cell r="F43">
            <v>0</v>
          </cell>
          <cell r="G43">
            <v>0</v>
          </cell>
          <cell r="H43">
            <v>0</v>
          </cell>
          <cell r="I43">
            <v>0</v>
          </cell>
          <cell r="J43">
            <v>0</v>
          </cell>
          <cell r="K43">
            <v>0</v>
          </cell>
          <cell r="L43">
            <v>0</v>
          </cell>
          <cell r="M43">
            <v>0</v>
          </cell>
          <cell r="N43">
            <v>0</v>
          </cell>
          <cell r="O43">
            <v>0</v>
          </cell>
          <cell r="P43">
            <v>0</v>
          </cell>
          <cell r="S43" t="str">
            <v>DNPPHP</v>
          </cell>
          <cell r="V43">
            <v>0</v>
          </cell>
          <cell r="W43">
            <v>0</v>
          </cell>
          <cell r="X43">
            <v>0</v>
          </cell>
          <cell r="Y43">
            <v>0</v>
          </cell>
          <cell r="Z43">
            <v>0</v>
          </cell>
          <cell r="AA43">
            <v>0</v>
          </cell>
          <cell r="AB43">
            <v>0</v>
          </cell>
          <cell r="AC43">
            <v>0</v>
          </cell>
          <cell r="AD43">
            <v>0</v>
          </cell>
          <cell r="AE43">
            <v>0</v>
          </cell>
          <cell r="AF43">
            <v>0</v>
          </cell>
          <cell r="AG43">
            <v>0</v>
          </cell>
        </row>
        <row r="44">
          <cell r="B44" t="str">
            <v>DNPPHU</v>
          </cell>
          <cell r="E44">
            <v>0</v>
          </cell>
          <cell r="F44">
            <v>0</v>
          </cell>
          <cell r="G44">
            <v>0</v>
          </cell>
          <cell r="H44">
            <v>0</v>
          </cell>
          <cell r="I44">
            <v>0</v>
          </cell>
          <cell r="J44">
            <v>0</v>
          </cell>
          <cell r="K44">
            <v>0</v>
          </cell>
          <cell r="L44">
            <v>0</v>
          </cell>
          <cell r="M44">
            <v>0</v>
          </cell>
          <cell r="N44">
            <v>0</v>
          </cell>
          <cell r="O44">
            <v>0</v>
          </cell>
          <cell r="P44">
            <v>0</v>
          </cell>
          <cell r="S44" t="str">
            <v>DNPPHU</v>
          </cell>
          <cell r="V44">
            <v>0</v>
          </cell>
          <cell r="W44">
            <v>0</v>
          </cell>
          <cell r="X44">
            <v>0</v>
          </cell>
          <cell r="Y44">
            <v>0</v>
          </cell>
          <cell r="Z44">
            <v>0</v>
          </cell>
          <cell r="AA44">
            <v>0</v>
          </cell>
          <cell r="AB44">
            <v>0</v>
          </cell>
          <cell r="AC44">
            <v>0</v>
          </cell>
          <cell r="AD44">
            <v>0</v>
          </cell>
          <cell r="AE44">
            <v>0</v>
          </cell>
          <cell r="AF44">
            <v>0</v>
          </cell>
          <cell r="AG44">
            <v>0</v>
          </cell>
        </row>
        <row r="45">
          <cell r="B45" t="str">
            <v>DNPTP</v>
          </cell>
          <cell r="E45">
            <v>0</v>
          </cell>
          <cell r="F45">
            <v>0</v>
          </cell>
          <cell r="G45">
            <v>0</v>
          </cell>
          <cell r="H45">
            <v>0</v>
          </cell>
          <cell r="I45">
            <v>0</v>
          </cell>
          <cell r="J45">
            <v>0</v>
          </cell>
          <cell r="K45">
            <v>0</v>
          </cell>
          <cell r="L45">
            <v>0</v>
          </cell>
          <cell r="M45">
            <v>0</v>
          </cell>
          <cell r="N45">
            <v>0</v>
          </cell>
          <cell r="O45">
            <v>0</v>
          </cell>
          <cell r="P45">
            <v>0</v>
          </cell>
          <cell r="S45" t="str">
            <v>DNPTP</v>
          </cell>
          <cell r="V45">
            <v>0</v>
          </cell>
          <cell r="W45">
            <v>0</v>
          </cell>
          <cell r="X45">
            <v>0</v>
          </cell>
          <cell r="Y45">
            <v>0</v>
          </cell>
          <cell r="Z45">
            <v>0</v>
          </cell>
          <cell r="AA45">
            <v>0</v>
          </cell>
          <cell r="AB45">
            <v>0</v>
          </cell>
          <cell r="AC45">
            <v>0</v>
          </cell>
          <cell r="AD45">
            <v>0</v>
          </cell>
          <cell r="AE45">
            <v>0</v>
          </cell>
          <cell r="AF45">
            <v>0</v>
          </cell>
          <cell r="AG45">
            <v>0</v>
          </cell>
        </row>
        <row r="46">
          <cell r="B46" t="str">
            <v>DNPTU</v>
          </cell>
          <cell r="E46">
            <v>0</v>
          </cell>
          <cell r="F46">
            <v>0</v>
          </cell>
          <cell r="G46">
            <v>0</v>
          </cell>
          <cell r="H46">
            <v>0</v>
          </cell>
          <cell r="I46">
            <v>0</v>
          </cell>
          <cell r="J46">
            <v>0</v>
          </cell>
          <cell r="K46">
            <v>0</v>
          </cell>
          <cell r="L46">
            <v>0</v>
          </cell>
          <cell r="M46">
            <v>0</v>
          </cell>
          <cell r="N46">
            <v>0</v>
          </cell>
          <cell r="O46">
            <v>0</v>
          </cell>
          <cell r="P46">
            <v>0</v>
          </cell>
          <cell r="S46" t="str">
            <v>DNPTU</v>
          </cell>
          <cell r="V46">
            <v>0</v>
          </cell>
          <cell r="W46">
            <v>0</v>
          </cell>
          <cell r="X46">
            <v>0</v>
          </cell>
          <cell r="Y46">
            <v>0</v>
          </cell>
          <cell r="Z46">
            <v>0</v>
          </cell>
          <cell r="AA46">
            <v>0</v>
          </cell>
          <cell r="AB46">
            <v>0</v>
          </cell>
          <cell r="AC46">
            <v>0</v>
          </cell>
          <cell r="AD46">
            <v>0</v>
          </cell>
          <cell r="AE46">
            <v>0</v>
          </cell>
          <cell r="AF46">
            <v>0</v>
          </cell>
          <cell r="AG46">
            <v>0</v>
          </cell>
        </row>
        <row r="47">
          <cell r="B47" t="str">
            <v>CN</v>
          </cell>
          <cell r="E47">
            <v>0.99999999999999989</v>
          </cell>
          <cell r="F47">
            <v>2.8364784752014781E-2</v>
          </cell>
          <cell r="G47">
            <v>0.33496679334315721</v>
          </cell>
          <cell r="H47">
            <v>8.015859733339864E-2</v>
          </cell>
          <cell r="I47">
            <v>8.1761442724129621E-2</v>
          </cell>
          <cell r="J47">
            <v>7.2908375207328999E-2</v>
          </cell>
          <cell r="K47">
            <v>0.43741895630001237</v>
          </cell>
          <cell r="L47">
            <v>3.732942554728734E-2</v>
          </cell>
          <cell r="M47">
            <v>8.8530675168006223E-3</v>
          </cell>
          <cell r="N47">
            <v>0</v>
          </cell>
          <cell r="O47">
            <v>0</v>
          </cell>
          <cell r="P47">
            <v>0</v>
          </cell>
          <cell r="S47" t="str">
            <v>CN</v>
          </cell>
          <cell r="V47">
            <v>1</v>
          </cell>
          <cell r="W47">
            <v>2.8617759392218493E-2</v>
          </cell>
          <cell r="X47">
            <v>0.33548393774517754</v>
          </cell>
          <cell r="Y47">
            <v>8.0736679765802635E-2</v>
          </cell>
          <cell r="Z47">
            <v>8.2286495009332716E-2</v>
          </cell>
          <cell r="AA47">
            <v>7.3396103380819144E-2</v>
          </cell>
          <cell r="AB47">
            <v>0.43538836810527148</v>
          </cell>
          <cell r="AC47">
            <v>3.7486759982197138E-2</v>
          </cell>
          <cell r="AD47">
            <v>8.8903916285135651E-3</v>
          </cell>
          <cell r="AE47">
            <v>0</v>
          </cell>
          <cell r="AF47">
            <v>0</v>
          </cell>
          <cell r="AG47">
            <v>0</v>
          </cell>
        </row>
        <row r="48">
          <cell r="B48" t="str">
            <v>CNP</v>
          </cell>
          <cell r="E48">
            <v>1</v>
          </cell>
          <cell r="F48">
            <v>0</v>
          </cell>
          <cell r="G48">
            <v>0.68635987253155351</v>
          </cell>
          <cell r="H48">
            <v>0.16424805605042977</v>
          </cell>
          <cell r="I48">
            <v>0.14939207141801678</v>
          </cell>
          <cell r="J48">
            <v>0.14939207141801678</v>
          </cell>
          <cell r="K48">
            <v>0</v>
          </cell>
          <cell r="L48">
            <v>0</v>
          </cell>
          <cell r="M48">
            <v>0</v>
          </cell>
          <cell r="N48">
            <v>0</v>
          </cell>
          <cell r="O48">
            <v>0</v>
          </cell>
          <cell r="P48">
            <v>0</v>
          </cell>
          <cell r="S48" t="str">
            <v>CNP</v>
          </cell>
          <cell r="V48">
            <v>1</v>
          </cell>
          <cell r="W48">
            <v>5.5221642868175352E-2</v>
          </cell>
          <cell r="X48">
            <v>0.64735935278045564</v>
          </cell>
          <cell r="Y48">
            <v>0.15579179471337953</v>
          </cell>
          <cell r="Z48">
            <v>0.14162720963798953</v>
          </cell>
          <cell r="AA48">
            <v>0.14162720963798953</v>
          </cell>
          <cell r="AB48">
            <v>0</v>
          </cell>
          <cell r="AC48">
            <v>0</v>
          </cell>
          <cell r="AD48">
            <v>0</v>
          </cell>
          <cell r="AE48">
            <v>0</v>
          </cell>
          <cell r="AF48">
            <v>0</v>
          </cell>
          <cell r="AG48">
            <v>0</v>
          </cell>
        </row>
        <row r="49">
          <cell r="B49" t="str">
            <v>CNU</v>
          </cell>
          <cell r="E49">
            <v>0.99999999999999989</v>
          </cell>
          <cell r="F49">
            <v>0</v>
          </cell>
          <cell r="G49">
            <v>0</v>
          </cell>
          <cell r="H49">
            <v>0</v>
          </cell>
          <cell r="I49">
            <v>1.8306536360554217E-2</v>
          </cell>
          <cell r="J49">
            <v>0</v>
          </cell>
          <cell r="K49">
            <v>0.90450298872177803</v>
          </cell>
          <cell r="L49">
            <v>7.7190474917667715E-2</v>
          </cell>
          <cell r="M49">
            <v>1.8306536360554217E-2</v>
          </cell>
          <cell r="N49">
            <v>0</v>
          </cell>
          <cell r="O49">
            <v>0</v>
          </cell>
          <cell r="P49">
            <v>0</v>
          </cell>
          <cell r="S49" t="str">
            <v>CNU</v>
          </cell>
          <cell r="V49">
            <v>1</v>
          </cell>
          <cell r="W49">
            <v>0</v>
          </cell>
          <cell r="X49">
            <v>0</v>
          </cell>
          <cell r="Y49">
            <v>0</v>
          </cell>
          <cell r="Z49">
            <v>1.8453773183590979E-2</v>
          </cell>
          <cell r="AA49">
            <v>0</v>
          </cell>
          <cell r="AB49">
            <v>0.90373501275464529</v>
          </cell>
          <cell r="AC49">
            <v>7.7811214061763709E-2</v>
          </cell>
          <cell r="AD49">
            <v>1.8453773183590979E-2</v>
          </cell>
          <cell r="AE49">
            <v>0</v>
          </cell>
          <cell r="AF49">
            <v>0</v>
          </cell>
          <cell r="AG49">
            <v>0</v>
          </cell>
        </row>
        <row r="50">
          <cell r="B50" t="str">
            <v>WBTAX</v>
          </cell>
          <cell r="E50">
            <v>1</v>
          </cell>
          <cell r="F50">
            <v>0</v>
          </cell>
          <cell r="G50">
            <v>0</v>
          </cell>
          <cell r="H50">
            <v>1</v>
          </cell>
          <cell r="I50">
            <v>0</v>
          </cell>
          <cell r="J50">
            <v>0</v>
          </cell>
          <cell r="K50">
            <v>0</v>
          </cell>
          <cell r="L50">
            <v>0</v>
          </cell>
          <cell r="M50">
            <v>0</v>
          </cell>
          <cell r="N50">
            <v>0</v>
          </cell>
          <cell r="O50">
            <v>0</v>
          </cell>
          <cell r="P50">
            <v>0</v>
          </cell>
          <cell r="S50" t="str">
            <v>WBTAX</v>
          </cell>
          <cell r="V50">
            <v>1</v>
          </cell>
          <cell r="W50">
            <v>0</v>
          </cell>
          <cell r="X50">
            <v>0</v>
          </cell>
          <cell r="Y50">
            <v>1</v>
          </cell>
          <cell r="Z50">
            <v>0</v>
          </cell>
          <cell r="AA50">
            <v>0</v>
          </cell>
          <cell r="AB50">
            <v>0</v>
          </cell>
          <cell r="AC50">
            <v>0</v>
          </cell>
          <cell r="AD50">
            <v>0</v>
          </cell>
          <cell r="AE50">
            <v>0</v>
          </cell>
          <cell r="AF50">
            <v>0</v>
          </cell>
          <cell r="AG50">
            <v>0</v>
          </cell>
        </row>
        <row r="51">
          <cell r="B51" t="str">
            <v>OPRVID</v>
          </cell>
          <cell r="E51">
            <v>0</v>
          </cell>
          <cell r="F51">
            <v>0</v>
          </cell>
          <cell r="G51">
            <v>0</v>
          </cell>
          <cell r="H51">
            <v>0</v>
          </cell>
          <cell r="I51">
            <v>0</v>
          </cell>
          <cell r="J51">
            <v>0</v>
          </cell>
          <cell r="K51">
            <v>0</v>
          </cell>
          <cell r="L51">
            <v>0</v>
          </cell>
          <cell r="M51">
            <v>0</v>
          </cell>
          <cell r="N51">
            <v>0</v>
          </cell>
          <cell r="O51">
            <v>0</v>
          </cell>
          <cell r="P51">
            <v>0</v>
          </cell>
          <cell r="S51" t="str">
            <v>OPRVID</v>
          </cell>
          <cell r="V51">
            <v>0</v>
          </cell>
          <cell r="W51">
            <v>0</v>
          </cell>
          <cell r="X51">
            <v>0</v>
          </cell>
          <cell r="Y51">
            <v>0</v>
          </cell>
          <cell r="Z51">
            <v>0</v>
          </cell>
          <cell r="AA51">
            <v>0</v>
          </cell>
          <cell r="AB51">
            <v>0</v>
          </cell>
          <cell r="AC51">
            <v>0</v>
          </cell>
          <cell r="AD51">
            <v>0</v>
          </cell>
          <cell r="AE51">
            <v>0</v>
          </cell>
          <cell r="AF51">
            <v>0</v>
          </cell>
          <cell r="AG51">
            <v>0</v>
          </cell>
        </row>
        <row r="52">
          <cell r="B52" t="str">
            <v>OPRVWY</v>
          </cell>
          <cell r="E52">
            <v>0</v>
          </cell>
          <cell r="F52">
            <v>0</v>
          </cell>
          <cell r="G52">
            <v>0</v>
          </cell>
          <cell r="H52">
            <v>0</v>
          </cell>
          <cell r="I52">
            <v>0</v>
          </cell>
          <cell r="J52">
            <v>0</v>
          </cell>
          <cell r="K52">
            <v>0</v>
          </cell>
          <cell r="L52">
            <v>0</v>
          </cell>
          <cell r="M52">
            <v>0</v>
          </cell>
          <cell r="N52">
            <v>0</v>
          </cell>
          <cell r="O52">
            <v>0</v>
          </cell>
          <cell r="P52">
            <v>0</v>
          </cell>
          <cell r="S52" t="str">
            <v>OPRVWY</v>
          </cell>
          <cell r="V52">
            <v>0</v>
          </cell>
          <cell r="W52">
            <v>0</v>
          </cell>
          <cell r="X52">
            <v>0</v>
          </cell>
          <cell r="Y52">
            <v>0</v>
          </cell>
          <cell r="Z52">
            <v>0</v>
          </cell>
          <cell r="AA52">
            <v>0</v>
          </cell>
          <cell r="AB52">
            <v>0</v>
          </cell>
          <cell r="AC52">
            <v>0</v>
          </cell>
          <cell r="AD52">
            <v>0</v>
          </cell>
          <cell r="AE52">
            <v>0</v>
          </cell>
          <cell r="AF52">
            <v>0</v>
          </cell>
          <cell r="AG52">
            <v>0</v>
          </cell>
        </row>
        <row r="53">
          <cell r="B53" t="str">
            <v>EXCTAX</v>
          </cell>
          <cell r="E53">
            <v>1.0004507163465857</v>
          </cell>
          <cell r="F53">
            <v>1.1129308740645356E-3</v>
          </cell>
          <cell r="G53">
            <v>0.44015092031798225</v>
          </cell>
          <cell r="H53">
            <v>0.11352747017886516</v>
          </cell>
          <cell r="I53">
            <v>0.14645028475407687</v>
          </cell>
          <cell r="J53">
            <v>0.13404870039024339</v>
          </cell>
          <cell r="K53">
            <v>0.23049330421965644</v>
          </cell>
          <cell r="L53">
            <v>6.7410656935615959E-2</v>
          </cell>
          <cell r="M53">
            <v>1.2401584363833497E-2</v>
          </cell>
          <cell r="N53">
            <v>5.971898532912575E-3</v>
          </cell>
          <cell r="O53">
            <v>-1.6770774201727403E-4</v>
          </cell>
          <cell r="P53">
            <v>-4.4990417245705924E-3</v>
          </cell>
          <cell r="S53" t="str">
            <v>EXCTAX</v>
          </cell>
          <cell r="V53">
            <v>1.0000000000000009</v>
          </cell>
          <cell r="W53">
            <v>6.0243066596050391E-3</v>
          </cell>
          <cell r="X53">
            <v>0.37608180242414352</v>
          </cell>
          <cell r="Y53">
            <v>7.534275526718387E-2</v>
          </cell>
          <cell r="Z53">
            <v>0.11985627274733526</v>
          </cell>
          <cell r="AA53">
            <v>9.9379617533168291E-2</v>
          </cell>
          <cell r="AB53">
            <v>0.34179576421023633</v>
          </cell>
          <cell r="AC53">
            <v>5.9353288520957809E-2</v>
          </cell>
          <cell r="AD53">
            <v>2.0476655214166976E-2</v>
          </cell>
          <cell r="AE53">
            <v>5.1052944376450519E-3</v>
          </cell>
          <cell r="AF53">
            <v>2.1710900150793511E-2</v>
          </cell>
          <cell r="AG53">
            <v>-5.2703844178997143E-3</v>
          </cell>
        </row>
        <row r="54">
          <cell r="B54" t="str">
            <v>INT</v>
          </cell>
          <cell r="E54">
            <v>0.9999992826346098</v>
          </cell>
          <cell r="F54">
            <v>2.9361768467729522E-2</v>
          </cell>
          <cell r="G54">
            <v>0.32623877206819574</v>
          </cell>
          <cell r="H54">
            <v>8.366560971928598E-2</v>
          </cell>
          <cell r="I54">
            <v>0.12090792991626521</v>
          </cell>
          <cell r="J54">
            <v>0.1005095180256695</v>
          </cell>
          <cell r="K54">
            <v>0.38615497733945503</v>
          </cell>
          <cell r="L54">
            <v>4.6897268405117126E-2</v>
          </cell>
          <cell r="M54">
            <v>2.039841189059571E-2</v>
          </cell>
          <cell r="N54">
            <v>1.1919567185608012E-3</v>
          </cell>
          <cell r="O54">
            <v>0</v>
          </cell>
          <cell r="P54">
            <v>5.581E-3</v>
          </cell>
          <cell r="S54" t="str">
            <v>INT</v>
          </cell>
          <cell r="V54">
            <v>1</v>
          </cell>
          <cell r="W54">
            <v>3.1095940560188169E-2</v>
          </cell>
          <cell r="X54">
            <v>0.32491515766983475</v>
          </cell>
          <cell r="Y54">
            <v>8.678188639816134E-2</v>
          </cell>
          <cell r="Z54">
            <v>0.11715541626787224</v>
          </cell>
          <cell r="AA54">
            <v>0.10031336741694659</v>
          </cell>
          <cell r="AB54">
            <v>0.38527203868999987</v>
          </cell>
          <cell r="AC54">
            <v>4.7961914396547435E-2</v>
          </cell>
          <cell r="AD54">
            <v>1.6842048850925651E-2</v>
          </cell>
          <cell r="AE54">
            <v>1.2366460173961814E-3</v>
          </cell>
          <cell r="AF54">
            <v>0</v>
          </cell>
          <cell r="AG54">
            <v>5.581E-3</v>
          </cell>
        </row>
        <row r="55">
          <cell r="B55" t="str">
            <v>CIAC</v>
          </cell>
          <cell r="E55">
            <v>1</v>
          </cell>
          <cell r="F55">
            <v>2.0430513847173943E-2</v>
          </cell>
          <cell r="G55">
            <v>0.41851545369806725</v>
          </cell>
          <cell r="H55">
            <v>3.9702936788982388E-2</v>
          </cell>
          <cell r="I55">
            <v>7.7795659599528791E-2</v>
          </cell>
          <cell r="J55">
            <v>6.5872696531326089E-2</v>
          </cell>
          <cell r="K55">
            <v>0.3422458110004189</v>
          </cell>
          <cell r="L55">
            <v>0.10130962506582879</v>
          </cell>
          <cell r="M55">
            <v>1.1922963068202704E-2</v>
          </cell>
          <cell r="N55">
            <v>0</v>
          </cell>
          <cell r="O55">
            <v>0</v>
          </cell>
          <cell r="P55">
            <v>0</v>
          </cell>
          <cell r="S55" t="str">
            <v>CIAC</v>
          </cell>
          <cell r="V55">
            <v>1</v>
          </cell>
          <cell r="W55">
            <v>1.9881703559801383E-2</v>
          </cell>
          <cell r="X55">
            <v>0.40545797496340547</v>
          </cell>
          <cell r="Y55">
            <v>4.118071059420967E-2</v>
          </cell>
          <cell r="Z55">
            <v>0.12603775527124295</v>
          </cell>
          <cell r="AA55">
            <v>9.9802299485628965E-2</v>
          </cell>
          <cell r="AB55">
            <v>0.34339101144936462</v>
          </cell>
          <cell r="AC55">
            <v>6.4050844161976012E-2</v>
          </cell>
          <cell r="AD55">
            <v>2.6235455785613985E-2</v>
          </cell>
          <cell r="AE55">
            <v>0</v>
          </cell>
          <cell r="AF55">
            <v>0</v>
          </cell>
          <cell r="AG55">
            <v>0</v>
          </cell>
        </row>
        <row r="56">
          <cell r="B56" t="str">
            <v>IDSIT</v>
          </cell>
          <cell r="E56">
            <v>1</v>
          </cell>
          <cell r="F56">
            <v>0</v>
          </cell>
          <cell r="G56">
            <v>0</v>
          </cell>
          <cell r="H56">
            <v>0</v>
          </cell>
          <cell r="I56">
            <v>0</v>
          </cell>
          <cell r="J56">
            <v>0</v>
          </cell>
          <cell r="K56">
            <v>0</v>
          </cell>
          <cell r="L56">
            <v>1</v>
          </cell>
          <cell r="M56">
            <v>0</v>
          </cell>
          <cell r="N56">
            <v>0</v>
          </cell>
          <cell r="O56">
            <v>0</v>
          </cell>
          <cell r="P56">
            <v>0</v>
          </cell>
          <cell r="S56" t="str">
            <v>IDSIT</v>
          </cell>
          <cell r="V56">
            <v>1</v>
          </cell>
          <cell r="W56">
            <v>0</v>
          </cell>
          <cell r="X56">
            <v>0</v>
          </cell>
          <cell r="Y56">
            <v>0</v>
          </cell>
          <cell r="Z56">
            <v>0</v>
          </cell>
          <cell r="AA56">
            <v>0</v>
          </cell>
          <cell r="AB56">
            <v>0</v>
          </cell>
          <cell r="AC56">
            <v>1</v>
          </cell>
          <cell r="AD56">
            <v>0</v>
          </cell>
          <cell r="AE56">
            <v>0</v>
          </cell>
          <cell r="AF56">
            <v>0</v>
          </cell>
          <cell r="AG56">
            <v>0</v>
          </cell>
        </row>
        <row r="57">
          <cell r="B57" t="str">
            <v>TAXDEPR</v>
          </cell>
          <cell r="E57">
            <v>0</v>
          </cell>
          <cell r="F57">
            <v>0</v>
          </cell>
          <cell r="G57">
            <v>0</v>
          </cell>
          <cell r="H57">
            <v>0</v>
          </cell>
          <cell r="I57">
            <v>0</v>
          </cell>
          <cell r="J57">
            <v>0</v>
          </cell>
          <cell r="K57">
            <v>0</v>
          </cell>
          <cell r="L57">
            <v>0</v>
          </cell>
          <cell r="M57">
            <v>0</v>
          </cell>
          <cell r="N57">
            <v>0</v>
          </cell>
          <cell r="O57">
            <v>0</v>
          </cell>
          <cell r="P57">
            <v>0</v>
          </cell>
          <cell r="S57" t="str">
            <v>TAXDEPR</v>
          </cell>
          <cell r="V57">
            <v>0</v>
          </cell>
          <cell r="W57">
            <v>0</v>
          </cell>
          <cell r="X57">
            <v>0</v>
          </cell>
          <cell r="Y57">
            <v>0</v>
          </cell>
          <cell r="Z57">
            <v>0</v>
          </cell>
          <cell r="AA57">
            <v>0</v>
          </cell>
          <cell r="AB57">
            <v>0</v>
          </cell>
          <cell r="AC57">
            <v>0</v>
          </cell>
          <cell r="AD57">
            <v>0</v>
          </cell>
          <cell r="AE57">
            <v>0</v>
          </cell>
          <cell r="AF57">
            <v>0</v>
          </cell>
          <cell r="AG57">
            <v>0</v>
          </cell>
        </row>
        <row r="58">
          <cell r="B58" t="str">
            <v>BADDEBT</v>
          </cell>
          <cell r="E58">
            <v>1.0000000000000002</v>
          </cell>
          <cell r="F58">
            <v>2.2753387622369101E-2</v>
          </cell>
          <cell r="G58">
            <v>0.41312322075798702</v>
          </cell>
          <cell r="H58">
            <v>0.10084432583905176</v>
          </cell>
          <cell r="I58">
            <v>3.7659026300521453E-2</v>
          </cell>
          <cell r="J58">
            <v>2.7733081151266704E-2</v>
          </cell>
          <cell r="K58">
            <v>0.3954170549723392</v>
          </cell>
          <cell r="L58">
            <v>3.0202984507731526E-2</v>
          </cell>
          <cell r="M58">
            <v>9.925945149254746E-3</v>
          </cell>
          <cell r="N58">
            <v>0</v>
          </cell>
          <cell r="O58">
            <v>0</v>
          </cell>
          <cell r="P58">
            <v>0</v>
          </cell>
          <cell r="S58" t="str">
            <v>BADDEBT</v>
          </cell>
          <cell r="V58">
            <v>1.0000000000000002</v>
          </cell>
          <cell r="W58">
            <v>2.823020595384014E-2</v>
          </cell>
          <cell r="X58">
            <v>0.33243757832363813</v>
          </cell>
          <cell r="Y58">
            <v>7.9967745849188851E-2</v>
          </cell>
          <cell r="Z58">
            <v>8.1049126519715062E-2</v>
          </cell>
          <cell r="AA58">
            <v>7.232764683792757E-2</v>
          </cell>
          <cell r="AB58">
            <v>0.44136390740159692</v>
          </cell>
          <cell r="AC58">
            <v>3.744147354901331E-2</v>
          </cell>
          <cell r="AD58">
            <v>8.7214796817874883E-3</v>
          </cell>
          <cell r="AE58">
            <v>0</v>
          </cell>
          <cell r="AF58">
            <v>-4.900375969923899E-4</v>
          </cell>
          <cell r="AG58">
            <v>0</v>
          </cell>
        </row>
        <row r="59">
          <cell r="B59" t="str">
            <v>DITEXP</v>
          </cell>
          <cell r="E59">
            <v>0</v>
          </cell>
          <cell r="F59">
            <v>0</v>
          </cell>
          <cell r="G59">
            <v>0</v>
          </cell>
          <cell r="H59">
            <v>0</v>
          </cell>
          <cell r="I59">
            <v>0</v>
          </cell>
          <cell r="J59">
            <v>0</v>
          </cell>
          <cell r="K59">
            <v>0</v>
          </cell>
          <cell r="L59">
            <v>0</v>
          </cell>
          <cell r="M59">
            <v>0</v>
          </cell>
          <cell r="N59">
            <v>0</v>
          </cell>
          <cell r="O59">
            <v>0</v>
          </cell>
          <cell r="P59">
            <v>0</v>
          </cell>
          <cell r="S59" t="str">
            <v>DITEXP</v>
          </cell>
          <cell r="V59">
            <v>0</v>
          </cell>
          <cell r="W59">
            <v>0</v>
          </cell>
          <cell r="X59">
            <v>0</v>
          </cell>
          <cell r="Y59">
            <v>0</v>
          </cell>
          <cell r="Z59">
            <v>0</v>
          </cell>
          <cell r="AA59">
            <v>0</v>
          </cell>
          <cell r="AB59">
            <v>0</v>
          </cell>
          <cell r="AC59">
            <v>0</v>
          </cell>
          <cell r="AD59">
            <v>0</v>
          </cell>
          <cell r="AE59">
            <v>0</v>
          </cell>
          <cell r="AF59">
            <v>0</v>
          </cell>
          <cell r="AG59">
            <v>0</v>
          </cell>
        </row>
        <row r="60">
          <cell r="B60" t="str">
            <v>DITBAL</v>
          </cell>
          <cell r="E60">
            <v>0</v>
          </cell>
          <cell r="F60">
            <v>0</v>
          </cell>
          <cell r="G60">
            <v>0</v>
          </cell>
          <cell r="H60">
            <v>0</v>
          </cell>
          <cell r="I60">
            <v>0</v>
          </cell>
          <cell r="J60">
            <v>0</v>
          </cell>
          <cell r="K60">
            <v>0</v>
          </cell>
          <cell r="L60">
            <v>0</v>
          </cell>
          <cell r="M60">
            <v>0</v>
          </cell>
          <cell r="N60">
            <v>0</v>
          </cell>
          <cell r="O60">
            <v>0</v>
          </cell>
          <cell r="P60">
            <v>0</v>
          </cell>
          <cell r="S60" t="str">
            <v>DITBAL</v>
          </cell>
          <cell r="V60">
            <v>0</v>
          </cell>
          <cell r="W60">
            <v>0</v>
          </cell>
          <cell r="X60">
            <v>0</v>
          </cell>
          <cell r="Y60">
            <v>0</v>
          </cell>
          <cell r="Z60">
            <v>0</v>
          </cell>
          <cell r="AA60">
            <v>0</v>
          </cell>
          <cell r="AB60">
            <v>0</v>
          </cell>
          <cell r="AC60">
            <v>0</v>
          </cell>
          <cell r="AD60">
            <v>0</v>
          </cell>
          <cell r="AE60">
            <v>0</v>
          </cell>
          <cell r="AF60">
            <v>0</v>
          </cell>
          <cell r="AG60">
            <v>0</v>
          </cell>
        </row>
        <row r="61">
          <cell r="B61" t="str">
            <v>ITC84</v>
          </cell>
          <cell r="E61">
            <v>0.99999999999999989</v>
          </cell>
          <cell r="F61">
            <v>3.2870000000000003E-2</v>
          </cell>
          <cell r="G61">
            <v>0.70975999999999995</v>
          </cell>
          <cell r="H61">
            <v>0.14180000000000001</v>
          </cell>
          <cell r="I61">
            <v>0.10946</v>
          </cell>
          <cell r="J61">
            <v>0.10946</v>
          </cell>
          <cell r="K61">
            <v>0</v>
          </cell>
          <cell r="L61">
            <v>0</v>
          </cell>
          <cell r="M61">
            <v>0</v>
          </cell>
          <cell r="N61">
            <v>0</v>
          </cell>
          <cell r="O61">
            <v>0</v>
          </cell>
          <cell r="P61">
            <v>6.11E-3</v>
          </cell>
          <cell r="S61" t="str">
            <v>ITC84</v>
          </cell>
          <cell r="V61">
            <v>0.99999999999999989</v>
          </cell>
          <cell r="W61">
            <v>0</v>
          </cell>
          <cell r="X61">
            <v>0.70975999999999995</v>
          </cell>
          <cell r="Y61">
            <v>0.14180000000000001</v>
          </cell>
          <cell r="Z61">
            <v>0.10946</v>
          </cell>
          <cell r="AA61">
            <v>0.10946</v>
          </cell>
          <cell r="AB61">
            <v>0</v>
          </cell>
          <cell r="AC61">
            <v>0</v>
          </cell>
          <cell r="AD61">
            <v>0</v>
          </cell>
          <cell r="AE61">
            <v>0</v>
          </cell>
          <cell r="AF61">
            <v>0</v>
          </cell>
          <cell r="AG61">
            <v>3.8979999999999994E-2</v>
          </cell>
        </row>
        <row r="62">
          <cell r="B62" t="str">
            <v>ITC85</v>
          </cell>
          <cell r="E62">
            <v>1</v>
          </cell>
          <cell r="F62">
            <v>5.4199999999999998E-2</v>
          </cell>
          <cell r="G62">
            <v>0.67689999999999995</v>
          </cell>
          <cell r="H62">
            <v>0.1336</v>
          </cell>
          <cell r="I62">
            <v>0.11609999999999999</v>
          </cell>
          <cell r="J62">
            <v>0.11609999999999999</v>
          </cell>
          <cell r="K62">
            <v>0</v>
          </cell>
          <cell r="L62">
            <v>0</v>
          </cell>
          <cell r="M62">
            <v>0</v>
          </cell>
          <cell r="N62">
            <v>0</v>
          </cell>
          <cell r="O62">
            <v>0</v>
          </cell>
          <cell r="P62">
            <v>1.9199999999999998E-2</v>
          </cell>
          <cell r="S62" t="str">
            <v>ITC85</v>
          </cell>
          <cell r="V62">
            <v>0.99999999999999989</v>
          </cell>
          <cell r="W62">
            <v>0</v>
          </cell>
          <cell r="X62">
            <v>0.67689999999999995</v>
          </cell>
          <cell r="Y62">
            <v>0.1336</v>
          </cell>
          <cell r="Z62">
            <v>0.11609999999999999</v>
          </cell>
          <cell r="AA62">
            <v>0.11609999999999999</v>
          </cell>
          <cell r="AB62">
            <v>0</v>
          </cell>
          <cell r="AC62">
            <v>0</v>
          </cell>
          <cell r="AD62">
            <v>0</v>
          </cell>
          <cell r="AE62">
            <v>0</v>
          </cell>
          <cell r="AF62">
            <v>0</v>
          </cell>
          <cell r="AG62">
            <v>7.3399999999999993E-2</v>
          </cell>
        </row>
        <row r="63">
          <cell r="B63" t="str">
            <v>ITC86</v>
          </cell>
          <cell r="E63">
            <v>1</v>
          </cell>
          <cell r="F63">
            <v>4.7890000000000002E-2</v>
          </cell>
          <cell r="G63">
            <v>0.64607999999999999</v>
          </cell>
          <cell r="H63">
            <v>0.13125999999999999</v>
          </cell>
          <cell r="I63">
            <v>0.155</v>
          </cell>
          <cell r="J63">
            <v>0.155</v>
          </cell>
          <cell r="K63">
            <v>0</v>
          </cell>
          <cell r="L63">
            <v>0</v>
          </cell>
          <cell r="M63">
            <v>0</v>
          </cell>
          <cell r="N63">
            <v>0</v>
          </cell>
          <cell r="O63">
            <v>0</v>
          </cell>
          <cell r="P63">
            <v>1.9769999999999999E-2</v>
          </cell>
          <cell r="S63" t="str">
            <v>ITC86</v>
          </cell>
          <cell r="V63">
            <v>1</v>
          </cell>
          <cell r="W63">
            <v>0</v>
          </cell>
          <cell r="X63">
            <v>0.64607999999999999</v>
          </cell>
          <cell r="Y63">
            <v>0.13125999999999999</v>
          </cell>
          <cell r="Z63">
            <v>0.155</v>
          </cell>
          <cell r="AA63">
            <v>0.155</v>
          </cell>
          <cell r="AB63">
            <v>0</v>
          </cell>
          <cell r="AC63">
            <v>0</v>
          </cell>
          <cell r="AD63">
            <v>0</v>
          </cell>
          <cell r="AE63">
            <v>0</v>
          </cell>
          <cell r="AF63">
            <v>0</v>
          </cell>
          <cell r="AG63">
            <v>6.7659999999999998E-2</v>
          </cell>
        </row>
        <row r="64">
          <cell r="B64" t="str">
            <v>ITC88</v>
          </cell>
          <cell r="E64">
            <v>1</v>
          </cell>
          <cell r="F64">
            <v>4.2700000000000002E-2</v>
          </cell>
          <cell r="G64">
            <v>0.61199999999999999</v>
          </cell>
          <cell r="H64">
            <v>0.14960000000000001</v>
          </cell>
          <cell r="I64">
            <v>0.1671</v>
          </cell>
          <cell r="J64">
            <v>0.1671</v>
          </cell>
          <cell r="K64">
            <v>0</v>
          </cell>
          <cell r="L64">
            <v>0</v>
          </cell>
          <cell r="M64">
            <v>0</v>
          </cell>
          <cell r="N64">
            <v>0</v>
          </cell>
          <cell r="O64">
            <v>0</v>
          </cell>
          <cell r="P64">
            <v>2.86E-2</v>
          </cell>
          <cell r="S64" t="str">
            <v>ITC88</v>
          </cell>
          <cell r="V64">
            <v>1</v>
          </cell>
          <cell r="W64">
            <v>0</v>
          </cell>
          <cell r="X64">
            <v>0.61199999999999999</v>
          </cell>
          <cell r="Y64">
            <v>0.14960000000000001</v>
          </cell>
          <cell r="Z64">
            <v>0.1671</v>
          </cell>
          <cell r="AA64">
            <v>0.1671</v>
          </cell>
          <cell r="AB64">
            <v>0</v>
          </cell>
          <cell r="AC64">
            <v>0</v>
          </cell>
          <cell r="AD64">
            <v>0</v>
          </cell>
          <cell r="AE64">
            <v>0</v>
          </cell>
          <cell r="AF64">
            <v>0</v>
          </cell>
          <cell r="AG64">
            <v>7.1300000000000002E-2</v>
          </cell>
        </row>
        <row r="65">
          <cell r="B65" t="str">
            <v>ITC89</v>
          </cell>
          <cell r="E65">
            <v>1</v>
          </cell>
          <cell r="F65">
            <v>4.8806000000000002E-2</v>
          </cell>
          <cell r="G65">
            <v>0.563558</v>
          </cell>
          <cell r="H65">
            <v>0.15268799999999999</v>
          </cell>
          <cell r="I65">
            <v>0.20677599999999999</v>
          </cell>
          <cell r="J65">
            <v>0.20677599999999999</v>
          </cell>
          <cell r="K65">
            <v>0</v>
          </cell>
          <cell r="L65">
            <v>0</v>
          </cell>
          <cell r="M65">
            <v>0</v>
          </cell>
          <cell r="N65">
            <v>0</v>
          </cell>
          <cell r="O65">
            <v>0</v>
          </cell>
          <cell r="P65">
            <v>2.8171999999999999E-2</v>
          </cell>
          <cell r="S65" t="str">
            <v>ITC89</v>
          </cell>
          <cell r="V65">
            <v>0.99999999999999989</v>
          </cell>
          <cell r="W65">
            <v>0</v>
          </cell>
          <cell r="X65">
            <v>0.563558</v>
          </cell>
          <cell r="Y65">
            <v>0.15268799999999999</v>
          </cell>
          <cell r="Z65">
            <v>0.20677599999999999</v>
          </cell>
          <cell r="AA65">
            <v>0.20677599999999999</v>
          </cell>
          <cell r="AB65">
            <v>0</v>
          </cell>
          <cell r="AC65">
            <v>0</v>
          </cell>
          <cell r="AD65">
            <v>0</v>
          </cell>
          <cell r="AE65">
            <v>0</v>
          </cell>
          <cell r="AF65">
            <v>0</v>
          </cell>
          <cell r="AG65">
            <v>7.6978000000000005E-2</v>
          </cell>
        </row>
        <row r="66">
          <cell r="B66" t="str">
            <v>ITC90</v>
          </cell>
          <cell r="E66">
            <v>1</v>
          </cell>
          <cell r="F66">
            <v>1.5047E-2</v>
          </cell>
          <cell r="G66">
            <v>0.159356</v>
          </cell>
          <cell r="H66">
            <v>3.9132E-2</v>
          </cell>
          <cell r="I66">
            <v>0.17343500000000001</v>
          </cell>
          <cell r="J66">
            <v>3.8051000000000001E-2</v>
          </cell>
          <cell r="K66">
            <v>0.46935500000000002</v>
          </cell>
          <cell r="L66">
            <v>0.13981499999999999</v>
          </cell>
          <cell r="M66">
            <v>0.135384</v>
          </cell>
          <cell r="N66">
            <v>0</v>
          </cell>
          <cell r="O66">
            <v>0</v>
          </cell>
          <cell r="P66">
            <v>3.8600000000000001E-3</v>
          </cell>
          <cell r="S66" t="str">
            <v>ITC90</v>
          </cell>
          <cell r="V66">
            <v>1</v>
          </cell>
          <cell r="W66">
            <v>0</v>
          </cell>
          <cell r="X66">
            <v>0.159356</v>
          </cell>
          <cell r="Y66">
            <v>3.9132E-2</v>
          </cell>
          <cell r="Z66">
            <v>0.17343500000000001</v>
          </cell>
          <cell r="AA66">
            <v>3.8051000000000001E-2</v>
          </cell>
          <cell r="AB66">
            <v>0.46935500000000002</v>
          </cell>
          <cell r="AC66">
            <v>0.13981499999999999</v>
          </cell>
          <cell r="AD66">
            <v>0.135384</v>
          </cell>
          <cell r="AE66">
            <v>0</v>
          </cell>
          <cell r="AF66">
            <v>0</v>
          </cell>
          <cell r="AG66">
            <v>1.8907E-2</v>
          </cell>
        </row>
        <row r="67">
          <cell r="B67" t="str">
            <v>OTHER</v>
          </cell>
          <cell r="E67">
            <v>1</v>
          </cell>
          <cell r="F67">
            <v>0</v>
          </cell>
          <cell r="G67">
            <v>0</v>
          </cell>
          <cell r="H67">
            <v>0</v>
          </cell>
          <cell r="I67">
            <v>0</v>
          </cell>
          <cell r="J67">
            <v>0</v>
          </cell>
          <cell r="K67">
            <v>0</v>
          </cell>
          <cell r="L67">
            <v>0</v>
          </cell>
          <cell r="M67">
            <v>0</v>
          </cell>
          <cell r="N67">
            <v>0</v>
          </cell>
          <cell r="O67">
            <v>1</v>
          </cell>
          <cell r="P67">
            <v>0</v>
          </cell>
          <cell r="S67" t="str">
            <v>OTHER</v>
          </cell>
          <cell r="V67">
            <v>1</v>
          </cell>
          <cell r="W67">
            <v>0</v>
          </cell>
          <cell r="X67">
            <v>0</v>
          </cell>
          <cell r="Y67">
            <v>0</v>
          </cell>
          <cell r="Z67">
            <v>0</v>
          </cell>
          <cell r="AA67">
            <v>0</v>
          </cell>
          <cell r="AB67">
            <v>0</v>
          </cell>
          <cell r="AC67">
            <v>0</v>
          </cell>
          <cell r="AD67">
            <v>0</v>
          </cell>
          <cell r="AE67">
            <v>0</v>
          </cell>
          <cell r="AF67">
            <v>1</v>
          </cell>
          <cell r="AG67">
            <v>0</v>
          </cell>
        </row>
        <row r="68">
          <cell r="B68" t="str">
            <v>NUTIL</v>
          </cell>
          <cell r="E68">
            <v>1</v>
          </cell>
          <cell r="F68">
            <v>0</v>
          </cell>
          <cell r="G68">
            <v>0</v>
          </cell>
          <cell r="H68">
            <v>0</v>
          </cell>
          <cell r="I68">
            <v>0</v>
          </cell>
          <cell r="J68">
            <v>0</v>
          </cell>
          <cell r="K68">
            <v>0</v>
          </cell>
          <cell r="L68">
            <v>0</v>
          </cell>
          <cell r="M68">
            <v>0</v>
          </cell>
          <cell r="N68">
            <v>0</v>
          </cell>
          <cell r="O68">
            <v>0</v>
          </cell>
          <cell r="P68">
            <v>1</v>
          </cell>
          <cell r="S68" t="str">
            <v>NUTIL</v>
          </cell>
          <cell r="V68">
            <v>1</v>
          </cell>
          <cell r="W68">
            <v>0</v>
          </cell>
          <cell r="X68">
            <v>0</v>
          </cell>
          <cell r="Y68">
            <v>0</v>
          </cell>
          <cell r="Z68">
            <v>0</v>
          </cell>
          <cell r="AA68">
            <v>0</v>
          </cell>
          <cell r="AB68">
            <v>0</v>
          </cell>
          <cell r="AC68">
            <v>0</v>
          </cell>
          <cell r="AD68">
            <v>0</v>
          </cell>
          <cell r="AE68">
            <v>0</v>
          </cell>
          <cell r="AF68">
            <v>0</v>
          </cell>
          <cell r="AG68">
            <v>1</v>
          </cell>
        </row>
        <row r="69">
          <cell r="B69" t="str">
            <v>SNPPS</v>
          </cell>
          <cell r="E69">
            <v>1.0000000000000002</v>
          </cell>
          <cell r="F69">
            <v>2.1375633456991904E-2</v>
          </cell>
          <cell r="G69">
            <v>0.31191878000448747</v>
          </cell>
          <cell r="H69">
            <v>8.5435727172761114E-2</v>
          </cell>
          <cell r="I69">
            <v>0.12793905505395925</v>
          </cell>
          <cell r="J69">
            <v>0.10536863956109546</v>
          </cell>
          <cell r="K69">
            <v>0.40401244424312199</v>
          </cell>
          <cell r="L69">
            <v>4.7386987262868219E-2</v>
          </cell>
          <cell r="M69">
            <v>2.2570415492863802E-2</v>
          </cell>
          <cell r="N69">
            <v>1.931372805810032E-3</v>
          </cell>
          <cell r="O69">
            <v>0</v>
          </cell>
          <cell r="P69">
            <v>0</v>
          </cell>
          <cell r="S69" t="str">
            <v>SNPPS</v>
          </cell>
          <cell r="V69">
            <v>0.99999999999999956</v>
          </cell>
          <cell r="W69">
            <v>2.397709753737276E-2</v>
          </cell>
          <cell r="X69">
            <v>0.30763781363012893</v>
          </cell>
          <cell r="Y69">
            <v>8.9703262623200233E-2</v>
          </cell>
          <cell r="Z69">
            <v>0.12127245933352301</v>
          </cell>
          <cell r="AA69">
            <v>0.10424314401303929</v>
          </cell>
          <cell r="AB69">
            <v>0.40617996168125775</v>
          </cell>
          <cell r="AC69">
            <v>4.9213497079067713E-2</v>
          </cell>
          <cell r="AD69">
            <v>1.702931532048373E-2</v>
          </cell>
          <cell r="AE69">
            <v>2.0159081154494701E-3</v>
          </cell>
          <cell r="AF69">
            <v>0</v>
          </cell>
          <cell r="AG69">
            <v>0</v>
          </cell>
        </row>
        <row r="70">
          <cell r="B70" t="str">
            <v>SNPT</v>
          </cell>
          <cell r="E70">
            <v>0.99999999999999978</v>
          </cell>
          <cell r="F70">
            <v>2.0513337075165707E-2</v>
          </cell>
          <cell r="G70">
            <v>0.29933592785357099</v>
          </cell>
          <cell r="H70">
            <v>8.1989236636329121E-2</v>
          </cell>
          <cell r="I70">
            <v>0.12469117336192892</v>
          </cell>
          <cell r="J70">
            <v>0.10111805223537756</v>
          </cell>
          <cell r="K70">
            <v>0.42196096424491553</v>
          </cell>
          <cell r="L70">
            <v>4.9492185508198755E-2</v>
          </cell>
          <cell r="M70">
            <v>2.3573121126551352E-2</v>
          </cell>
          <cell r="N70">
            <v>2.0171753198908625E-3</v>
          </cell>
          <cell r="O70">
            <v>0</v>
          </cell>
          <cell r="P70">
            <v>0</v>
          </cell>
          <cell r="S70" t="str">
            <v>SNPT</v>
          </cell>
          <cell r="V70">
            <v>1.0000000000000004</v>
          </cell>
          <cell r="W70">
            <v>2.3274510258415294E-2</v>
          </cell>
          <cell r="X70">
            <v>0.29862327740255101</v>
          </cell>
          <cell r="Y70">
            <v>8.7074738837041116E-2</v>
          </cell>
          <cell r="Z70">
            <v>0.11877065126987418</v>
          </cell>
          <cell r="AA70">
            <v>0.10118856633582317</v>
          </cell>
          <cell r="AB70">
            <v>0.41936451644648992</v>
          </cell>
          <cell r="AC70">
            <v>5.0810961524979353E-2</v>
          </cell>
          <cell r="AD70">
            <v>1.7582084934051015E-2</v>
          </cell>
          <cell r="AE70">
            <v>2.0813442606492593E-3</v>
          </cell>
          <cell r="AF70">
            <v>0</v>
          </cell>
          <cell r="AG70">
            <v>0</v>
          </cell>
        </row>
        <row r="71">
          <cell r="B71" t="str">
            <v>SNPP</v>
          </cell>
          <cell r="E71">
            <v>0.99999999999999978</v>
          </cell>
          <cell r="F71">
            <v>2.2133905574851565E-2</v>
          </cell>
          <cell r="G71">
            <v>0.32298368315180631</v>
          </cell>
          <cell r="H71">
            <v>8.8466445767113669E-2</v>
          </cell>
          <cell r="I71">
            <v>0.13079512424441295</v>
          </cell>
          <cell r="J71">
            <v>0.10910645166555261</v>
          </cell>
          <cell r="K71">
            <v>0.38822916767946164</v>
          </cell>
          <cell r="L71">
            <v>4.5535752390908617E-2</v>
          </cell>
          <cell r="M71">
            <v>2.1688672578860334E-2</v>
          </cell>
          <cell r="N71">
            <v>1.8559211914451815E-3</v>
          </cell>
          <cell r="O71">
            <v>0</v>
          </cell>
          <cell r="P71">
            <v>0</v>
          </cell>
          <cell r="S71" t="str">
            <v>SNPP</v>
          </cell>
          <cell r="V71">
            <v>0.99999999999999978</v>
          </cell>
          <cell r="W71">
            <v>2.4879973310497433E-2</v>
          </cell>
          <cell r="X71">
            <v>0.31922214857270265</v>
          </cell>
          <cell r="Y71">
            <v>9.3081106937612665E-2</v>
          </cell>
          <cell r="Z71">
            <v>0.12448746472477951</v>
          </cell>
          <cell r="AA71">
            <v>0.1081684985767857</v>
          </cell>
          <cell r="AB71">
            <v>0.38923684951072823</v>
          </cell>
          <cell r="AC71">
            <v>4.7160639035890788E-2</v>
          </cell>
          <cell r="AD71">
            <v>1.6318966147993802E-2</v>
          </cell>
          <cell r="AE71">
            <v>1.9318179077884034E-3</v>
          </cell>
          <cell r="AF71">
            <v>0</v>
          </cell>
          <cell r="AG71">
            <v>0</v>
          </cell>
        </row>
        <row r="72">
          <cell r="B72" t="str">
            <v>SNPPH</v>
          </cell>
          <cell r="E72">
            <v>1</v>
          </cell>
          <cell r="F72">
            <v>2.8210680710936843E-2</v>
          </cell>
          <cell r="G72">
            <v>0.41165755991073449</v>
          </cell>
          <cell r="H72">
            <v>0.11275455417154466</v>
          </cell>
          <cell r="I72">
            <v>0.15368359638351409</v>
          </cell>
          <cell r="J72">
            <v>0.1390611910325189</v>
          </cell>
          <cell r="K72">
            <v>0.26174235598086865</v>
          </cell>
          <cell r="L72">
            <v>3.0699999135558039E-2</v>
          </cell>
          <cell r="M72">
            <v>1.4622405350995181E-2</v>
          </cell>
          <cell r="N72">
            <v>1.2512537068434728E-3</v>
          </cell>
          <cell r="O72">
            <v>0</v>
          </cell>
          <cell r="P72">
            <v>0</v>
          </cell>
          <cell r="S72" t="str">
            <v>SNPPH</v>
          </cell>
          <cell r="V72">
            <v>1.0000000000000002</v>
          </cell>
          <cell r="W72">
            <v>3.1845831686822618E-2</v>
          </cell>
          <cell r="X72">
            <v>0.4085974967610978</v>
          </cell>
          <cell r="Y72">
            <v>0.1191418185126295</v>
          </cell>
          <cell r="Z72">
            <v>0.14929184302491841</v>
          </cell>
          <cell r="AA72">
            <v>0.13845335589806379</v>
          </cell>
          <cell r="AB72">
            <v>0.25851751541491563</v>
          </cell>
          <cell r="AC72">
            <v>3.1322448643450268E-2</v>
          </cell>
          <cell r="AD72">
            <v>1.0838487126854607E-2</v>
          </cell>
          <cell r="AE72">
            <v>1.2830459561659095E-3</v>
          </cell>
          <cell r="AF72">
            <v>0</v>
          </cell>
          <cell r="AG72">
            <v>0</v>
          </cell>
        </row>
        <row r="73">
          <cell r="B73" t="str">
            <v>SNPPN</v>
          </cell>
          <cell r="E73">
            <v>0.99999999999999989</v>
          </cell>
          <cell r="F73">
            <v>3.5529998795005277E-2</v>
          </cell>
          <cell r="G73">
            <v>0.51846294520333447</v>
          </cell>
          <cell r="H73">
            <v>0.14200895096775207</v>
          </cell>
          <cell r="I73">
            <v>0.18125216758990934</v>
          </cell>
          <cell r="J73">
            <v>0.17514089789056053</v>
          </cell>
          <cell r="K73">
            <v>0.10939227102148295</v>
          </cell>
          <cell r="L73">
            <v>1.2830719022188856E-2</v>
          </cell>
          <cell r="M73">
            <v>6.1112696993487915E-3</v>
          </cell>
          <cell r="N73">
            <v>5.229474003269882E-4</v>
          </cell>
          <cell r="O73">
            <v>0</v>
          </cell>
          <cell r="P73">
            <v>0</v>
          </cell>
          <cell r="S73" t="str">
            <v>SNPPN</v>
          </cell>
          <cell r="V73">
            <v>0.99999999999999978</v>
          </cell>
          <cell r="W73">
            <v>3.9925330391006424E-2</v>
          </cell>
          <cell r="X73">
            <v>0.51226139155521766</v>
          </cell>
          <cell r="Y73">
            <v>0.1493688880315959</v>
          </cell>
          <cell r="Z73">
            <v>0.1780617277264476</v>
          </cell>
          <cell r="AA73">
            <v>0.17357989052806314</v>
          </cell>
          <cell r="AB73">
            <v>0.10689992094466227</v>
          </cell>
          <cell r="AC73">
            <v>1.2952187314673871E-2</v>
          </cell>
          <cell r="AD73">
            <v>4.4818371983844614E-3</v>
          </cell>
          <cell r="AE73">
            <v>5.305540363962155E-4</v>
          </cell>
          <cell r="AF73">
            <v>0</v>
          </cell>
          <cell r="AG73">
            <v>0</v>
          </cell>
        </row>
        <row r="74">
          <cell r="B74" t="str">
            <v>SNPPO</v>
          </cell>
          <cell r="E74">
            <v>1</v>
          </cell>
          <cell r="F74">
            <v>2.2980783707202315E-2</v>
          </cell>
          <cell r="G74">
            <v>0.33534154821282619</v>
          </cell>
          <cell r="H74">
            <v>9.1851311493300156E-2</v>
          </cell>
          <cell r="I74">
            <v>0.13398493234220138</v>
          </cell>
          <cell r="J74">
            <v>0.11328103656659808</v>
          </cell>
          <cell r="K74">
            <v>0.37060157533657406</v>
          </cell>
          <cell r="L74">
            <v>4.3468196042756195E-2</v>
          </cell>
          <cell r="M74">
            <v>2.0703895775603318E-2</v>
          </cell>
          <cell r="N74">
            <v>1.7716528651396915E-3</v>
          </cell>
          <cell r="O74">
            <v>0</v>
          </cell>
          <cell r="P74">
            <v>0</v>
          </cell>
          <cell r="S74" t="str">
            <v>SNPPO</v>
          </cell>
          <cell r="V74">
            <v>1</v>
          </cell>
          <cell r="W74">
            <v>2.6312894278088538E-2</v>
          </cell>
          <cell r="X74">
            <v>0.33760722094801393</v>
          </cell>
          <cell r="Y74">
            <v>9.8441959545972166E-2</v>
          </cell>
          <cell r="Z74">
            <v>0.12958988166095059</v>
          </cell>
          <cell r="AA74">
            <v>0.1143982845861673</v>
          </cell>
          <cell r="AB74">
            <v>0.36234705868006112</v>
          </cell>
          <cell r="AC74">
            <v>4.3902623458203935E-2</v>
          </cell>
          <cell r="AD74">
            <v>1.5191597074783281E-2</v>
          </cell>
          <cell r="AE74">
            <v>1.7983614287097559E-3</v>
          </cell>
          <cell r="AF74">
            <v>0</v>
          </cell>
          <cell r="AG74">
            <v>0</v>
          </cell>
        </row>
        <row r="75">
          <cell r="B75" t="str">
            <v>SNPG</v>
          </cell>
          <cell r="E75">
            <v>1.0000000000000002</v>
          </cell>
          <cell r="F75">
            <v>2.3116699830205856E-2</v>
          </cell>
          <cell r="G75">
            <v>0.33138079919075047</v>
          </cell>
          <cell r="H75">
            <v>9.0778664702239678E-2</v>
          </cell>
          <cell r="I75">
            <v>0.12909206916582311</v>
          </cell>
          <cell r="J75">
            <v>0.10309451808324767</v>
          </cell>
          <cell r="K75">
            <v>0.36673382175419456</v>
          </cell>
          <cell r="L75">
            <v>5.8195579333919563E-2</v>
          </cell>
          <cell r="M75">
            <v>2.5997551082575433E-2</v>
          </cell>
          <cell r="N75">
            <v>7.0236602286704154E-4</v>
          </cell>
          <cell r="O75">
            <v>0</v>
          </cell>
          <cell r="P75">
            <v>0</v>
          </cell>
          <cell r="S75" t="str">
            <v>SNPG</v>
          </cell>
          <cell r="V75">
            <v>1.0000000000000002</v>
          </cell>
          <cell r="W75">
            <v>2.4866632114640526E-2</v>
          </cell>
          <cell r="X75">
            <v>0.33020453702562758</v>
          </cell>
          <cell r="Y75">
            <v>9.4346260590027972E-2</v>
          </cell>
          <cell r="Z75">
            <v>0.12900006486766591</v>
          </cell>
          <cell r="AA75">
            <v>0.10483923523490503</v>
          </cell>
          <cell r="AB75">
            <v>0.36215524255205189</v>
          </cell>
          <cell r="AC75">
            <v>5.8704056108235134E-2</v>
          </cell>
          <cell r="AD75">
            <v>2.416082963276088E-2</v>
          </cell>
          <cell r="AE75">
            <v>7.2320674175124962E-4</v>
          </cell>
          <cell r="AF75">
            <v>0</v>
          </cell>
          <cell r="AG75">
            <v>0</v>
          </cell>
        </row>
        <row r="76">
          <cell r="B76" t="str">
            <v>SNPI</v>
          </cell>
          <cell r="E76">
            <v>1</v>
          </cell>
          <cell r="F76">
            <v>2.7719661638868992E-2</v>
          </cell>
          <cell r="G76">
            <v>0.32739113534561004</v>
          </cell>
          <cell r="H76">
            <v>8.2271029852004643E-2</v>
          </cell>
          <cell r="I76">
            <v>0.11744830676195411</v>
          </cell>
          <cell r="J76">
            <v>9.776756137015391E-2</v>
          </cell>
          <cell r="K76">
            <v>0.39593532660737035</v>
          </cell>
          <cell r="L76">
            <v>4.8222872125054037E-2</v>
          </cell>
          <cell r="M76">
            <v>1.9680745391800206E-2</v>
          </cell>
          <cell r="N76">
            <v>1.0116676691377541E-3</v>
          </cell>
          <cell r="O76">
            <v>0</v>
          </cell>
          <cell r="P76">
            <v>0</v>
          </cell>
          <cell r="S76" t="str">
            <v>SNPI</v>
          </cell>
          <cell r="V76">
            <v>0.99999999999999967</v>
          </cell>
          <cell r="W76">
            <v>2.9623314412940978E-2</v>
          </cell>
          <cell r="X76">
            <v>0.32429772671795759</v>
          </cell>
          <cell r="Y76">
            <v>8.6042838907540428E-2</v>
          </cell>
          <cell r="Z76">
            <v>0.11551205617269265</v>
          </cell>
          <cell r="AA76">
            <v>9.8796237222030459E-2</v>
          </cell>
          <cell r="AB76">
            <v>0.39454769324471339</v>
          </cell>
          <cell r="AC76">
            <v>4.8936881089217114E-2</v>
          </cell>
          <cell r="AD76">
            <v>1.6715818950662195E-2</v>
          </cell>
          <cell r="AE76">
            <v>1.0394894549374657E-3</v>
          </cell>
          <cell r="AF76">
            <v>0</v>
          </cell>
          <cell r="AG76">
            <v>0</v>
          </cell>
        </row>
        <row r="77">
          <cell r="B77" t="str">
            <v>TROJP</v>
          </cell>
          <cell r="E77">
            <v>0.99999999999999989</v>
          </cell>
          <cell r="F77">
            <v>3.3422200991676511E-2</v>
          </cell>
          <cell r="G77">
            <v>0.4899785257876893</v>
          </cell>
          <cell r="H77">
            <v>0.13380031748963328</v>
          </cell>
          <cell r="I77">
            <v>0.17663482491783988</v>
          </cell>
          <cell r="J77">
            <v>0.16782005114051232</v>
          </cell>
          <cell r="K77">
            <v>0.14767663725178287</v>
          </cell>
          <cell r="L77">
            <v>1.7793418359737304E-2</v>
          </cell>
          <cell r="M77">
            <v>8.8147737773275649E-3</v>
          </cell>
          <cell r="N77">
            <v>6.9407520164091734E-4</v>
          </cell>
          <cell r="O77">
            <v>0</v>
          </cell>
          <cell r="P77">
            <v>0</v>
          </cell>
          <cell r="S77" t="str">
            <v>TROJP</v>
          </cell>
          <cell r="V77">
            <v>0.99999999999999967</v>
          </cell>
          <cell r="W77">
            <v>3.7830167224261704E-2</v>
          </cell>
          <cell r="X77">
            <v>0.484757810565634</v>
          </cell>
          <cell r="Y77">
            <v>0.1409669004941119</v>
          </cell>
          <cell r="Z77">
            <v>0.17337512192596885</v>
          </cell>
          <cell r="AA77">
            <v>0.16699725753458688</v>
          </cell>
          <cell r="AB77">
            <v>0.14467106946985592</v>
          </cell>
          <cell r="AC77">
            <v>1.7692820421386257E-2</v>
          </cell>
          <cell r="AD77">
            <v>6.3778643913819611E-3</v>
          </cell>
          <cell r="AE77">
            <v>7.0610989878129408E-4</v>
          </cell>
          <cell r="AF77">
            <v>0</v>
          </cell>
          <cell r="AG77">
            <v>0</v>
          </cell>
        </row>
        <row r="78">
          <cell r="B78" t="str">
            <v>TROJD</v>
          </cell>
          <cell r="E78">
            <v>1</v>
          </cell>
          <cell r="F78">
            <v>3.427767534230456E-2</v>
          </cell>
          <cell r="G78">
            <v>0.50286330662555767</v>
          </cell>
          <cell r="H78">
            <v>0.13725768590665971</v>
          </cell>
          <cell r="I78">
            <v>0.18044370480921271</v>
          </cell>
          <cell r="J78">
            <v>0.17257910898701781</v>
          </cell>
          <cell r="K78">
            <v>0.12888298481366034</v>
          </cell>
          <cell r="L78">
            <v>1.5672509929444665E-2</v>
          </cell>
          <cell r="M78">
            <v>7.8645958221948854E-3</v>
          </cell>
          <cell r="N78">
            <v>6.0213257316040283E-4</v>
          </cell>
          <cell r="O78">
            <v>0</v>
          </cell>
          <cell r="P78">
            <v>0</v>
          </cell>
          <cell r="S78" t="str">
            <v>TROJD</v>
          </cell>
          <cell r="V78">
            <v>1</v>
          </cell>
          <cell r="W78">
            <v>3.879090747939918E-2</v>
          </cell>
          <cell r="X78">
            <v>0.49697478438980519</v>
          </cell>
          <cell r="Y78">
            <v>0.14446169336929196</v>
          </cell>
          <cell r="Z78">
            <v>0.17728611083486359</v>
          </cell>
          <cell r="AA78">
            <v>0.17162038469011628</v>
          </cell>
          <cell r="AB78">
            <v>0.12636901753237881</v>
          </cell>
          <cell r="AC78">
            <v>1.5504314047165549E-2</v>
          </cell>
          <cell r="AD78">
            <v>5.665726144747303E-3</v>
          </cell>
          <cell r="AE78">
            <v>6.1317234709564795E-4</v>
          </cell>
          <cell r="AF78">
            <v>0</v>
          </cell>
          <cell r="AG78">
            <v>0</v>
          </cell>
        </row>
        <row r="79">
          <cell r="B79" t="str">
            <v>IBT</v>
          </cell>
          <cell r="E79">
            <v>1.0004507163465857</v>
          </cell>
          <cell r="F79">
            <v>1.1129308740645356E-3</v>
          </cell>
          <cell r="G79">
            <v>0.4401509203179822</v>
          </cell>
          <cell r="H79">
            <v>0.11352747017886516</v>
          </cell>
          <cell r="I79">
            <v>0.14645028475407687</v>
          </cell>
          <cell r="J79">
            <v>0.13404870039024339</v>
          </cell>
          <cell r="K79">
            <v>0.23049330421965644</v>
          </cell>
          <cell r="L79">
            <v>6.7410656935615973E-2</v>
          </cell>
          <cell r="M79">
            <v>1.2401584363833497E-2</v>
          </cell>
          <cell r="N79">
            <v>5.971898532912575E-3</v>
          </cell>
          <cell r="O79">
            <v>-1.6770774201727403E-4</v>
          </cell>
          <cell r="P79">
            <v>-4.4990417245705924E-3</v>
          </cell>
          <cell r="S79" t="str">
            <v>IBT</v>
          </cell>
          <cell r="V79">
            <v>1.0000000000000009</v>
          </cell>
          <cell r="W79">
            <v>6.1714019829210822E-3</v>
          </cell>
          <cell r="X79">
            <v>0.38526458103197858</v>
          </cell>
          <cell r="Y79">
            <v>7.7182397166534744E-2</v>
          </cell>
          <cell r="Z79">
            <v>0.12278279992920038</v>
          </cell>
          <cell r="AA79">
            <v>0.10180616681062897</v>
          </cell>
          <cell r="AB79">
            <v>0.35014138160413155</v>
          </cell>
          <cell r="AC79">
            <v>6.0802516068320586E-2</v>
          </cell>
          <cell r="AD79">
            <v>2.0976633118571411E-2</v>
          </cell>
          <cell r="AE79">
            <v>5.2299502658359476E-3</v>
          </cell>
          <cell r="AF79">
            <v>-2.1759568055078594E-3</v>
          </cell>
          <cell r="AG79">
            <v>-5.3990712434142741E-3</v>
          </cell>
        </row>
        <row r="80">
          <cell r="B80" t="str">
            <v>DITEXPRL</v>
          </cell>
          <cell r="E80">
            <v>0.99999999999999978</v>
          </cell>
          <cell r="F80">
            <v>4.6162864785511362E-2</v>
          </cell>
          <cell r="G80">
            <v>0.44533070007462833</v>
          </cell>
          <cell r="H80">
            <v>0.13201566492519501</v>
          </cell>
          <cell r="I80">
            <v>0.15833695202015646</v>
          </cell>
          <cell r="J80">
            <v>0.15012418965815863</v>
          </cell>
          <cell r="K80">
            <v>0.20790603746067479</v>
          </cell>
          <cell r="L80">
            <v>2.5404397031333414E-2</v>
          </cell>
          <cell r="M80">
            <v>8.2127623619978347E-3</v>
          </cell>
          <cell r="N80">
            <v>2.4027036047523129E-4</v>
          </cell>
          <cell r="O80">
            <v>0</v>
          </cell>
          <cell r="P80">
            <v>-1.5396886657974614E-2</v>
          </cell>
          <cell r="S80" t="str">
            <v>DITEXPRL</v>
          </cell>
          <cell r="V80">
            <v>1</v>
          </cell>
          <cell r="W80">
            <v>3.820734230764735E-2</v>
          </cell>
          <cell r="X80">
            <v>0.40257223089749877</v>
          </cell>
          <cell r="Y80">
            <v>0.10602504897878147</v>
          </cell>
          <cell r="Z80">
            <v>0.14941471105592175</v>
          </cell>
          <cell r="AA80">
            <v>0.13682062631159853</v>
          </cell>
          <cell r="AB80">
            <v>0.27759105313017557</v>
          </cell>
          <cell r="AC80">
            <v>3.3827407146276058E-2</v>
          </cell>
          <cell r="AD80">
            <v>1.2594084744323233E-2</v>
          </cell>
          <cell r="AE80">
            <v>4.5043958944305558E-4</v>
          </cell>
          <cell r="AF80">
            <v>0</v>
          </cell>
          <cell r="AG80">
            <v>-8.0882331057440908E-3</v>
          </cell>
        </row>
        <row r="81">
          <cell r="B81" t="str">
            <v>DITBALRL</v>
          </cell>
          <cell r="E81">
            <v>1.0000000000000002</v>
          </cell>
          <cell r="F81">
            <v>2.4370037297614718E-2</v>
          </cell>
          <cell r="G81">
            <v>0.28612338457830622</v>
          </cell>
          <cell r="H81">
            <v>7.3212184023971866E-2</v>
          </cell>
          <cell r="I81">
            <v>0.11258414942249328</v>
          </cell>
          <cell r="J81">
            <v>9.0459606336194043E-2</v>
          </cell>
          <cell r="K81">
            <v>0.43436879914477344</v>
          </cell>
          <cell r="L81">
            <v>5.9365465009201264E-2</v>
          </cell>
          <cell r="M81">
            <v>2.2124543086299242E-2</v>
          </cell>
          <cell r="N81">
            <v>2.2444145651074384E-3</v>
          </cell>
          <cell r="O81">
            <v>1.3952272580165734E-3</v>
          </cell>
          <cell r="P81">
            <v>6.3363387005151541E-3</v>
          </cell>
          <cell r="S81" t="str">
            <v>DITBALRL</v>
          </cell>
          <cell r="V81">
            <v>0.99999999999999989</v>
          </cell>
          <cell r="W81">
            <v>2.4250772282932914E-2</v>
          </cell>
          <cell r="X81">
            <v>0.28012320363749954</v>
          </cell>
          <cell r="Y81">
            <v>7.1519913883084485E-2</v>
          </cell>
          <cell r="Z81">
            <v>0.10803121874567498</v>
          </cell>
          <cell r="AA81">
            <v>8.6203317897314294E-2</v>
          </cell>
          <cell r="AB81">
            <v>0.44253609675338623</v>
          </cell>
          <cell r="AC81">
            <v>6.1288019233326059E-2</v>
          </cell>
          <cell r="AD81">
            <v>2.1827900848360681E-2</v>
          </cell>
          <cell r="AE81">
            <v>2.9375820905823964E-3</v>
          </cell>
          <cell r="AF81">
            <v>5.412448885004104E-5</v>
          </cell>
          <cell r="AG81">
            <v>9.2590688846633656E-3</v>
          </cell>
        </row>
        <row r="82">
          <cell r="B82" t="str">
            <v>TAXDEPRL</v>
          </cell>
          <cell r="E82">
            <v>1.0000000000000002</v>
          </cell>
          <cell r="F82">
            <v>3.1588812239881151E-2</v>
          </cell>
          <cell r="G82">
            <v>0.34555243367056593</v>
          </cell>
          <cell r="H82">
            <v>9.2528792082187297E-2</v>
          </cell>
          <cell r="I82">
            <v>0.12141202757881991</v>
          </cell>
          <cell r="J82">
            <v>0.10605304633870273</v>
          </cell>
          <cell r="K82">
            <v>0.35748958885427873</v>
          </cell>
          <cell r="L82">
            <v>4.5447234964201361E-2</v>
          </cell>
          <cell r="M82">
            <v>1.5358981240117189E-2</v>
          </cell>
          <cell r="N82">
            <v>9.863357592840166E-4</v>
          </cell>
          <cell r="O82">
            <v>1.7964572383558257E-4</v>
          </cell>
          <cell r="P82">
            <v>4.8151291269460817E-3</v>
          </cell>
          <cell r="S82" t="str">
            <v>TAXDEPRL</v>
          </cell>
          <cell r="V82">
            <v>0.99999999999999989</v>
          </cell>
          <cell r="W82">
            <v>3.1582644516885382E-2</v>
          </cell>
          <cell r="X82">
            <v>0.3454849644768776</v>
          </cell>
          <cell r="Y82">
            <v>9.2510725813840053E-2</v>
          </cell>
          <cell r="Z82">
            <v>0.12138832185197035</v>
          </cell>
          <cell r="AA82">
            <v>0.10603233945654117</v>
          </cell>
          <cell r="AB82">
            <v>0.35741978892824222</v>
          </cell>
          <cell r="AC82">
            <v>4.5438361380919584E-2</v>
          </cell>
          <cell r="AD82">
            <v>1.5355982395429173E-2</v>
          </cell>
          <cell r="AE82">
            <v>9.8614317699577186E-4</v>
          </cell>
          <cell r="AF82">
            <v>1.796106479658861E-4</v>
          </cell>
          <cell r="AG82">
            <v>5.0094392063031621E-3</v>
          </cell>
        </row>
        <row r="83">
          <cell r="B83" t="str">
            <v>DITEXPMA</v>
          </cell>
          <cell r="E83">
            <v>1.0000000000000002</v>
          </cell>
          <cell r="F83">
            <v>4.7399051858883774E-2</v>
          </cell>
          <cell r="G83">
            <v>0.49318713341513415</v>
          </cell>
          <cell r="H83">
            <v>0.14010851514817119</v>
          </cell>
          <cell r="I83">
            <v>0.16965080906750693</v>
          </cell>
          <cell r="J83">
            <v>0.16323300805184129</v>
          </cell>
          <cell r="K83">
            <v>0.13889580426384754</v>
          </cell>
          <cell r="L83">
            <v>2.1415564873547829E-2</v>
          </cell>
          <cell r="M83">
            <v>6.4178010156656293E-3</v>
          </cell>
          <cell r="N83">
            <v>2.4210816007668627E-4</v>
          </cell>
          <cell r="O83">
            <v>0</v>
          </cell>
          <cell r="P83">
            <v>-1.0898986787168033E-2</v>
          </cell>
          <cell r="S83" t="str">
            <v>DITEXPMA</v>
          </cell>
          <cell r="V83">
            <v>1.0000000000000004</v>
          </cell>
          <cell r="W83">
            <v>3.7278690357503592E-2</v>
          </cell>
          <cell r="X83">
            <v>0.40248738463481665</v>
          </cell>
          <cell r="Y83">
            <v>0.10610300910400412</v>
          </cell>
          <cell r="Z83">
            <v>0.14642758386886701</v>
          </cell>
          <cell r="AA83">
            <v>0.13245151664288432</v>
          </cell>
          <cell r="AB83">
            <v>0.28399079603334959</v>
          </cell>
          <cell r="AC83">
            <v>3.5144794325055462E-2</v>
          </cell>
          <cell r="AD83">
            <v>1.3976067225982689E-2</v>
          </cell>
          <cell r="AE83">
            <v>7.7054420729437401E-4</v>
          </cell>
          <cell r="AF83">
            <v>0</v>
          </cell>
          <cell r="AG83">
            <v>-1.2202802530890781E-2</v>
          </cell>
        </row>
        <row r="84">
          <cell r="B84" t="str">
            <v>DITBALMA</v>
          </cell>
          <cell r="E84">
            <v>0.99999999999999978</v>
          </cell>
          <cell r="F84">
            <v>2.1042950071620672E-2</v>
          </cell>
          <cell r="G84">
            <v>0.23422551629679803</v>
          </cell>
          <cell r="H84">
            <v>6.0206273832913132E-2</v>
          </cell>
          <cell r="I84">
            <v>9.9050301492668927E-2</v>
          </cell>
          <cell r="J84">
            <v>7.3486214681285744E-2</v>
          </cell>
          <cell r="K84">
            <v>0.50792955193052503</v>
          </cell>
          <cell r="L84">
            <v>6.8426153885614877E-2</v>
          </cell>
          <cell r="M84">
            <v>2.5564086811383186E-2</v>
          </cell>
          <cell r="N84">
            <v>1.9128256095917325E-3</v>
          </cell>
          <cell r="O84">
            <v>8.6939124758085909E-4</v>
          </cell>
          <cell r="P84">
            <v>6.3370356326868096E-3</v>
          </cell>
          <cell r="S84" t="str">
            <v>DITBALMA</v>
          </cell>
          <cell r="V84">
            <v>1.0000000000000002</v>
          </cell>
          <cell r="W84">
            <v>2.1082242703550417E-2</v>
          </cell>
          <cell r="X84">
            <v>0.23181717898437315</v>
          </cell>
          <cell r="Y84">
            <v>5.9642459912231868E-2</v>
          </cell>
          <cell r="Z84">
            <v>9.7142318442144576E-2</v>
          </cell>
          <cell r="AA84">
            <v>7.2335197608361601E-2</v>
          </cell>
          <cell r="AB84">
            <v>0.50923903830556405</v>
          </cell>
          <cell r="AC84">
            <v>6.9843724527505271E-2</v>
          </cell>
          <cell r="AD84">
            <v>2.4807120833782982E-2</v>
          </cell>
          <cell r="AE84">
            <v>1.9186418981945103E-3</v>
          </cell>
          <cell r="AF84">
            <v>5.3947011318563515E-5</v>
          </cell>
          <cell r="AG84">
            <v>9.2604482151176313E-3</v>
          </cell>
        </row>
        <row r="85">
          <cell r="B85" t="str">
            <v>TAXDEPRMA</v>
          </cell>
          <cell r="E85">
            <v>0.99999999999999989</v>
          </cell>
          <cell r="F85">
            <v>3.1731343730165743E-2</v>
          </cell>
          <cell r="G85">
            <v>0.34641010157337171</v>
          </cell>
          <cell r="H85">
            <v>9.2808072491215837E-2</v>
          </cell>
          <cell r="I85">
            <v>0.12163751779050906</v>
          </cell>
          <cell r="J85">
            <v>0.10632311523910022</v>
          </cell>
          <cell r="K85">
            <v>0.35614086106605097</v>
          </cell>
          <cell r="L85">
            <v>4.5298106279163863E-2</v>
          </cell>
          <cell r="M85">
            <v>1.5314402551408843E-2</v>
          </cell>
          <cell r="N85">
            <v>9.7937762378475499E-4</v>
          </cell>
          <cell r="O85">
            <v>1.7949031879201119E-4</v>
          </cell>
          <cell r="P85">
            <v>4.8151291269460817E-3</v>
          </cell>
          <cell r="S85" t="str">
            <v>TAXDEPRMA</v>
          </cell>
          <cell r="V85">
            <v>1.0000000000000002</v>
          </cell>
          <cell r="W85">
            <v>3.1725148177863073E-2</v>
          </cell>
          <cell r="X85">
            <v>0.34634246491982429</v>
          </cell>
          <cell r="Y85">
            <v>9.2789951693303258E-2</v>
          </cell>
          <cell r="Z85">
            <v>0.1216137680366428</v>
          </cell>
          <cell r="AA85">
            <v>0.10630235562592255</v>
          </cell>
          <cell r="AB85">
            <v>0.35607132447943135</v>
          </cell>
          <cell r="AC85">
            <v>4.5289261813292805E-2</v>
          </cell>
          <cell r="AD85">
            <v>1.5311412410720249E-2</v>
          </cell>
          <cell r="AE85">
            <v>9.7918640007409793E-4</v>
          </cell>
          <cell r="AF85">
            <v>1.7945527326518587E-4</v>
          </cell>
          <cell r="AG85">
            <v>5.0094392063031621E-3</v>
          </cell>
        </row>
        <row r="86">
          <cell r="B86" t="str">
            <v>SCHMDEXP</v>
          </cell>
          <cell r="E86">
            <v>0.99999999999999978</v>
          </cell>
          <cell r="F86">
            <v>3.0938346247843303E-2</v>
          </cell>
          <cell r="G86">
            <v>0.33465971045561188</v>
          </cell>
          <cell r="H86">
            <v>8.2974042350589153E-2</v>
          </cell>
          <cell r="I86">
            <v>0.11737570353302852</v>
          </cell>
          <cell r="J86">
            <v>9.6860159508238938E-2</v>
          </cell>
          <cell r="K86">
            <v>0.38308205366200898</v>
          </cell>
          <cell r="L86">
            <v>4.985678711347237E-2</v>
          </cell>
          <cell r="M86">
            <v>2.0515544024789587E-2</v>
          </cell>
          <cell r="N86">
            <v>1.1133566374457058E-3</v>
          </cell>
          <cell r="O86">
            <v>0</v>
          </cell>
          <cell r="P86">
            <v>0</v>
          </cell>
          <cell r="S86" t="str">
            <v>SCHMDEXP</v>
          </cell>
          <cell r="V86">
            <v>1.0000000000000002</v>
          </cell>
          <cell r="W86">
            <v>3.1572628293554991E-2</v>
          </cell>
          <cell r="X86">
            <v>0.3297945955875291</v>
          </cell>
          <cell r="Y86">
            <v>8.5527833192310526E-2</v>
          </cell>
          <cell r="Z86">
            <v>0.11447425678931063</v>
          </cell>
          <cell r="AA86">
            <v>9.7261426716021226E-2</v>
          </cell>
          <cell r="AB86">
            <v>0.38564401835901535</v>
          </cell>
          <cell r="AC86">
            <v>5.1824345208386927E-2</v>
          </cell>
          <cell r="AD86">
            <v>1.7212830073289397E-2</v>
          </cell>
          <cell r="AE86">
            <v>1.1623225698925896E-3</v>
          </cell>
          <cell r="AF86">
            <v>0</v>
          </cell>
          <cell r="AG86">
            <v>0</v>
          </cell>
        </row>
        <row r="87">
          <cell r="B87" t="str">
            <v>SCHMAEXP</v>
          </cell>
          <cell r="E87">
            <v>1.0000000000000004</v>
          </cell>
          <cell r="F87">
            <v>2.8194087161696548E-2</v>
          </cell>
          <cell r="G87">
            <v>0.3384629059684845</v>
          </cell>
          <cell r="H87">
            <v>8.4018602543641421E-2</v>
          </cell>
          <cell r="I87">
            <v>0.12911965292079788</v>
          </cell>
          <cell r="J87">
            <v>0.10995571221400494</v>
          </cell>
          <cell r="K87">
            <v>0.37448450875572753</v>
          </cell>
          <cell r="L87">
            <v>4.4669537604687289E-2</v>
          </cell>
          <cell r="M87">
            <v>1.9163940706792951E-2</v>
          </cell>
          <cell r="N87">
            <v>1.0507050449651879E-3</v>
          </cell>
          <cell r="O87">
            <v>0</v>
          </cell>
          <cell r="P87">
            <v>0</v>
          </cell>
          <cell r="S87" t="str">
            <v>SCHMAEXP</v>
          </cell>
          <cell r="V87">
            <v>1</v>
          </cell>
          <cell r="W87">
            <v>3.0091609904050676E-2</v>
          </cell>
          <cell r="X87">
            <v>0.33452969652387987</v>
          </cell>
          <cell r="Y87">
            <v>8.7866036630209088E-2</v>
          </cell>
          <cell r="Z87">
            <v>0.12589122014741327</v>
          </cell>
          <cell r="AA87">
            <v>0.109833753166324</v>
          </cell>
          <cell r="AB87">
            <v>0.37499247596589597</v>
          </cell>
          <cell r="AC87">
            <v>4.5545907197585812E-2</v>
          </cell>
          <cell r="AD87">
            <v>1.6057466981089272E-2</v>
          </cell>
          <cell r="AE87">
            <v>1.0830536309650782E-3</v>
          </cell>
          <cell r="AF87">
            <v>0</v>
          </cell>
          <cell r="AG87">
            <v>0</v>
          </cell>
        </row>
        <row r="88">
          <cell r="B88" t="str">
            <v>SGCT</v>
          </cell>
          <cell r="E88">
            <v>0.99999999999999989</v>
          </cell>
          <cell r="F88">
            <v>2.2981488587479885E-2</v>
          </cell>
          <cell r="G88">
            <v>0.33535183400841068</v>
          </cell>
          <cell r="H88">
            <v>9.1854128811402327E-2</v>
          </cell>
          <cell r="I88">
            <v>0.13407194997084745</v>
          </cell>
          <cell r="J88">
            <v>0.1132845111899841</v>
          </cell>
          <cell r="K88">
            <v>0.37209700255922301</v>
          </cell>
          <cell r="L88">
            <v>4.3643596062636687E-2</v>
          </cell>
          <cell r="M88">
            <v>2.0787438780863355E-2</v>
          </cell>
          <cell r="N88">
            <v>0</v>
          </cell>
          <cell r="O88">
            <v>0</v>
          </cell>
          <cell r="P88">
            <v>0</v>
          </cell>
          <cell r="S88" t="str">
            <v>SGCT</v>
          </cell>
          <cell r="V88">
            <v>1</v>
          </cell>
          <cell r="W88">
            <v>2.63269321250915E-2</v>
          </cell>
          <cell r="X88">
            <v>0.33778733334707867</v>
          </cell>
          <cell r="Y88">
            <v>9.8494478024257884E-2</v>
          </cell>
          <cell r="Z88">
            <v>0.1297046463246152</v>
          </cell>
          <cell r="AA88">
            <v>0.11445931571407936</v>
          </cell>
          <cell r="AB88">
            <v>0.36362870066520436</v>
          </cell>
          <cell r="AC88">
            <v>4.4057909513752283E-2</v>
          </cell>
          <cell r="AD88">
            <v>1.5245330610535845E-2</v>
          </cell>
          <cell r="AE88">
            <v>0</v>
          </cell>
          <cell r="AF88">
            <v>0</v>
          </cell>
          <cell r="AG88">
            <v>0</v>
          </cell>
        </row>
        <row r="89">
          <cell r="B89" t="str">
            <v>CA</v>
          </cell>
          <cell r="F89" t="str">
            <v>Situs</v>
          </cell>
          <cell r="G89" t="str">
            <v>Situs</v>
          </cell>
          <cell r="H89" t="str">
            <v>Situs</v>
          </cell>
          <cell r="I89" t="str">
            <v>Situs</v>
          </cell>
          <cell r="J89" t="str">
            <v>Situs</v>
          </cell>
          <cell r="K89" t="str">
            <v>Situs</v>
          </cell>
          <cell r="L89" t="str">
            <v>Situs</v>
          </cell>
          <cell r="M89" t="str">
            <v>Situs</v>
          </cell>
          <cell r="N89" t="str">
            <v>Situs</v>
          </cell>
          <cell r="O89" t="str">
            <v>Situs</v>
          </cell>
          <cell r="P89" t="str">
            <v>Situs</v>
          </cell>
          <cell r="S89" t="str">
            <v>CA</v>
          </cell>
          <cell r="W89" t="str">
            <v>Situs</v>
          </cell>
          <cell r="X89" t="str">
            <v>Situs</v>
          </cell>
          <cell r="Y89" t="str">
            <v>Situs</v>
          </cell>
          <cell r="Z89" t="str">
            <v>Situs</v>
          </cell>
          <cell r="AA89" t="str">
            <v>Situs</v>
          </cell>
          <cell r="AB89" t="str">
            <v>Situs</v>
          </cell>
          <cell r="AC89" t="str">
            <v>Situs</v>
          </cell>
          <cell r="AD89" t="str">
            <v>Situs</v>
          </cell>
          <cell r="AE89" t="str">
            <v>Situs</v>
          </cell>
          <cell r="AF89" t="str">
            <v>Situs</v>
          </cell>
          <cell r="AG89" t="str">
            <v>Situs</v>
          </cell>
        </row>
        <row r="90">
          <cell r="B90" t="str">
            <v>OR</v>
          </cell>
          <cell r="F90" t="str">
            <v>Situs</v>
          </cell>
          <cell r="G90" t="str">
            <v>Situs</v>
          </cell>
          <cell r="H90" t="str">
            <v>Situs</v>
          </cell>
          <cell r="I90" t="str">
            <v>Situs</v>
          </cell>
          <cell r="J90" t="str">
            <v>Situs</v>
          </cell>
          <cell r="K90" t="str">
            <v>Situs</v>
          </cell>
          <cell r="L90" t="str">
            <v>Situs</v>
          </cell>
          <cell r="M90" t="str">
            <v>Situs</v>
          </cell>
          <cell r="N90" t="str">
            <v>Situs</v>
          </cell>
          <cell r="O90" t="str">
            <v>Situs</v>
          </cell>
          <cell r="P90" t="str">
            <v>Situs</v>
          </cell>
          <cell r="S90" t="str">
            <v>OR</v>
          </cell>
          <cell r="W90" t="str">
            <v>Situs</v>
          </cell>
          <cell r="X90" t="str">
            <v>Situs</v>
          </cell>
          <cell r="Y90" t="str">
            <v>Situs</v>
          </cell>
          <cell r="Z90" t="str">
            <v>Situs</v>
          </cell>
          <cell r="AA90" t="str">
            <v>Situs</v>
          </cell>
          <cell r="AB90" t="str">
            <v>Situs</v>
          </cell>
          <cell r="AC90" t="str">
            <v>Situs</v>
          </cell>
          <cell r="AD90" t="str">
            <v>Situs</v>
          </cell>
          <cell r="AE90" t="str">
            <v>Situs</v>
          </cell>
          <cell r="AF90" t="str">
            <v>Situs</v>
          </cell>
          <cell r="AG90" t="str">
            <v>Situs</v>
          </cell>
        </row>
        <row r="91">
          <cell r="B91" t="str">
            <v>WA</v>
          </cell>
          <cell r="F91" t="str">
            <v>Situs</v>
          </cell>
          <cell r="G91" t="str">
            <v>Situs</v>
          </cell>
          <cell r="H91" t="str">
            <v>Situs</v>
          </cell>
          <cell r="I91" t="str">
            <v>Situs</v>
          </cell>
          <cell r="J91" t="str">
            <v>Situs</v>
          </cell>
          <cell r="K91" t="str">
            <v>Situs</v>
          </cell>
          <cell r="L91" t="str">
            <v>Situs</v>
          </cell>
          <cell r="M91" t="str">
            <v>Situs</v>
          </cell>
          <cell r="N91" t="str">
            <v>Situs</v>
          </cell>
          <cell r="O91" t="str">
            <v>Situs</v>
          </cell>
          <cell r="P91" t="str">
            <v>Situs</v>
          </cell>
          <cell r="S91" t="str">
            <v>WA</v>
          </cell>
          <cell r="W91" t="str">
            <v>Situs</v>
          </cell>
          <cell r="X91" t="str">
            <v>Situs</v>
          </cell>
          <cell r="Y91" t="str">
            <v>Situs</v>
          </cell>
          <cell r="Z91" t="str">
            <v>Situs</v>
          </cell>
          <cell r="AA91" t="str">
            <v>Situs</v>
          </cell>
          <cell r="AB91" t="str">
            <v>Situs</v>
          </cell>
          <cell r="AC91" t="str">
            <v>Situs</v>
          </cell>
          <cell r="AD91" t="str">
            <v>Situs</v>
          </cell>
          <cell r="AE91" t="str">
            <v>Situs</v>
          </cell>
          <cell r="AF91" t="str">
            <v>Situs</v>
          </cell>
          <cell r="AG91" t="str">
            <v>Situs</v>
          </cell>
        </row>
        <row r="92">
          <cell r="B92" t="str">
            <v>WY-ALL</v>
          </cell>
          <cell r="F92" t="str">
            <v>Situs</v>
          </cell>
          <cell r="G92" t="str">
            <v>Situs</v>
          </cell>
          <cell r="H92" t="str">
            <v>Situs</v>
          </cell>
          <cell r="I92" t="str">
            <v>Situs</v>
          </cell>
          <cell r="J92" t="str">
            <v>Situs</v>
          </cell>
          <cell r="K92" t="str">
            <v>Situs</v>
          </cell>
          <cell r="L92" t="str">
            <v>Situs</v>
          </cell>
          <cell r="M92" t="str">
            <v>Situs</v>
          </cell>
          <cell r="N92" t="str">
            <v>Situs</v>
          </cell>
          <cell r="O92" t="str">
            <v>Situs</v>
          </cell>
          <cell r="P92" t="str">
            <v>Situs</v>
          </cell>
          <cell r="S92" t="str">
            <v>WY-ALL</v>
          </cell>
          <cell r="W92" t="str">
            <v>Situs</v>
          </cell>
          <cell r="X92" t="str">
            <v>Situs</v>
          </cell>
          <cell r="Y92" t="str">
            <v>Situs</v>
          </cell>
          <cell r="Z92" t="str">
            <v>Situs</v>
          </cell>
          <cell r="AA92" t="str">
            <v>Situs</v>
          </cell>
          <cell r="AB92" t="str">
            <v>Situs</v>
          </cell>
          <cell r="AC92" t="str">
            <v>Situs</v>
          </cell>
          <cell r="AD92" t="str">
            <v>Situs</v>
          </cell>
          <cell r="AE92" t="str">
            <v>Situs</v>
          </cell>
          <cell r="AF92" t="str">
            <v>Situs</v>
          </cell>
          <cell r="AG92" t="str">
            <v>Situs</v>
          </cell>
        </row>
        <row r="93">
          <cell r="B93" t="str">
            <v>WYE</v>
          </cell>
          <cell r="F93" t="str">
            <v>Situs</v>
          </cell>
          <cell r="G93" t="str">
            <v>Situs</v>
          </cell>
          <cell r="H93" t="str">
            <v>Situs</v>
          </cell>
          <cell r="I93" t="str">
            <v>Situs</v>
          </cell>
          <cell r="J93" t="str">
            <v>Situs</v>
          </cell>
          <cell r="K93" t="str">
            <v>Situs</v>
          </cell>
          <cell r="L93" t="str">
            <v>Situs</v>
          </cell>
          <cell r="M93" t="str">
            <v>Situs</v>
          </cell>
          <cell r="N93" t="str">
            <v>Situs</v>
          </cell>
          <cell r="O93" t="str">
            <v>Situs</v>
          </cell>
          <cell r="P93" t="str">
            <v>Situs</v>
          </cell>
          <cell r="S93" t="str">
            <v>WYE</v>
          </cell>
          <cell r="W93" t="str">
            <v>Situs</v>
          </cell>
          <cell r="X93" t="str">
            <v>Situs</v>
          </cell>
          <cell r="Y93" t="str">
            <v>Situs</v>
          </cell>
          <cell r="Z93" t="str">
            <v>Situs</v>
          </cell>
          <cell r="AA93" t="str">
            <v>Situs</v>
          </cell>
          <cell r="AB93" t="str">
            <v>Situs</v>
          </cell>
          <cell r="AC93" t="str">
            <v>Situs</v>
          </cell>
          <cell r="AD93" t="str">
            <v>Situs</v>
          </cell>
          <cell r="AE93" t="str">
            <v>Situs</v>
          </cell>
          <cell r="AF93" t="str">
            <v>Situs</v>
          </cell>
          <cell r="AG93" t="str">
            <v>Situs</v>
          </cell>
        </row>
        <row r="94">
          <cell r="B94" t="str">
            <v>UT</v>
          </cell>
          <cell r="F94" t="str">
            <v>Situs</v>
          </cell>
          <cell r="G94" t="str">
            <v>Situs</v>
          </cell>
          <cell r="H94" t="str">
            <v>Situs</v>
          </cell>
          <cell r="I94" t="str">
            <v>Situs</v>
          </cell>
          <cell r="J94" t="str">
            <v>Situs</v>
          </cell>
          <cell r="K94" t="str">
            <v>Situs</v>
          </cell>
          <cell r="L94" t="str">
            <v>Situs</v>
          </cell>
          <cell r="M94" t="str">
            <v>Situs</v>
          </cell>
          <cell r="N94" t="str">
            <v>Situs</v>
          </cell>
          <cell r="O94" t="str">
            <v>Situs</v>
          </cell>
          <cell r="P94" t="str">
            <v>Situs</v>
          </cell>
          <cell r="S94" t="str">
            <v>UT</v>
          </cell>
          <cell r="W94" t="str">
            <v>Situs</v>
          </cell>
          <cell r="X94" t="str">
            <v>Situs</v>
          </cell>
          <cell r="Y94" t="str">
            <v>Situs</v>
          </cell>
          <cell r="Z94" t="str">
            <v>Situs</v>
          </cell>
          <cell r="AA94" t="str">
            <v>Situs</v>
          </cell>
          <cell r="AB94" t="str">
            <v>Situs</v>
          </cell>
          <cell r="AC94" t="str">
            <v>Situs</v>
          </cell>
          <cell r="AD94" t="str">
            <v>Situs</v>
          </cell>
          <cell r="AE94" t="str">
            <v>Situs</v>
          </cell>
          <cell r="AF94" t="str">
            <v>Situs</v>
          </cell>
          <cell r="AG94" t="str">
            <v>Situs</v>
          </cell>
        </row>
        <row r="95">
          <cell r="B95" t="str">
            <v>ID</v>
          </cell>
          <cell r="F95" t="str">
            <v>Situs</v>
          </cell>
          <cell r="G95" t="str">
            <v>Situs</v>
          </cell>
          <cell r="H95" t="str">
            <v>Situs</v>
          </cell>
          <cell r="I95" t="str">
            <v>Situs</v>
          </cell>
          <cell r="J95" t="str">
            <v>Situs</v>
          </cell>
          <cell r="K95" t="str">
            <v>Situs</v>
          </cell>
          <cell r="L95" t="str">
            <v>Situs</v>
          </cell>
          <cell r="M95" t="str">
            <v>Situs</v>
          </cell>
          <cell r="N95" t="str">
            <v>Situs</v>
          </cell>
          <cell r="O95" t="str">
            <v>Situs</v>
          </cell>
          <cell r="P95" t="str">
            <v>Situs</v>
          </cell>
          <cell r="S95" t="str">
            <v>ID</v>
          </cell>
          <cell r="W95" t="str">
            <v>Situs</v>
          </cell>
          <cell r="X95" t="str">
            <v>Situs</v>
          </cell>
          <cell r="Y95" t="str">
            <v>Situs</v>
          </cell>
          <cell r="Z95" t="str">
            <v>Situs</v>
          </cell>
          <cell r="AA95" t="str">
            <v>Situs</v>
          </cell>
          <cell r="AB95" t="str">
            <v>Situs</v>
          </cell>
          <cell r="AC95" t="str">
            <v>Situs</v>
          </cell>
          <cell r="AD95" t="str">
            <v>Situs</v>
          </cell>
          <cell r="AE95" t="str">
            <v>Situs</v>
          </cell>
          <cell r="AF95" t="str">
            <v>Situs</v>
          </cell>
          <cell r="AG95" t="str">
            <v>Situs</v>
          </cell>
        </row>
        <row r="96">
          <cell r="B96" t="str">
            <v>WYW</v>
          </cell>
          <cell r="F96" t="str">
            <v>Situs</v>
          </cell>
          <cell r="G96" t="str">
            <v>Situs</v>
          </cell>
          <cell r="H96" t="str">
            <v>Situs</v>
          </cell>
          <cell r="I96" t="str">
            <v>Situs</v>
          </cell>
          <cell r="J96" t="str">
            <v>Situs</v>
          </cell>
          <cell r="K96" t="str">
            <v>Situs</v>
          </cell>
          <cell r="L96" t="str">
            <v>Situs</v>
          </cell>
          <cell r="M96" t="str">
            <v>Situs</v>
          </cell>
          <cell r="N96" t="str">
            <v>Situs</v>
          </cell>
          <cell r="O96" t="str">
            <v>Situs</v>
          </cell>
          <cell r="P96" t="str">
            <v>Situs</v>
          </cell>
          <cell r="S96" t="str">
            <v>WYW</v>
          </cell>
          <cell r="W96" t="str">
            <v>Situs</v>
          </cell>
          <cell r="X96" t="str">
            <v>Situs</v>
          </cell>
          <cell r="Y96" t="str">
            <v>Situs</v>
          </cell>
          <cell r="Z96" t="str">
            <v>Situs</v>
          </cell>
          <cell r="AA96" t="str">
            <v>Situs</v>
          </cell>
          <cell r="AB96" t="str">
            <v>Situs</v>
          </cell>
          <cell r="AC96" t="str">
            <v>Situs</v>
          </cell>
          <cell r="AD96" t="str">
            <v>Situs</v>
          </cell>
          <cell r="AE96" t="str">
            <v>Situs</v>
          </cell>
          <cell r="AF96" t="str">
            <v>Situs</v>
          </cell>
          <cell r="AG96" t="str">
            <v>Situs</v>
          </cell>
        </row>
        <row r="97">
          <cell r="B97" t="str">
            <v>FERC</v>
          </cell>
          <cell r="F97" t="str">
            <v>Situs</v>
          </cell>
          <cell r="G97" t="str">
            <v>Situs</v>
          </cell>
          <cell r="H97" t="str">
            <v>Situs</v>
          </cell>
          <cell r="I97" t="str">
            <v>Situs</v>
          </cell>
          <cell r="J97" t="str">
            <v>Situs</v>
          </cell>
          <cell r="K97" t="str">
            <v>Situs</v>
          </cell>
          <cell r="L97" t="str">
            <v>Situs</v>
          </cell>
          <cell r="M97" t="str">
            <v>Situs</v>
          </cell>
          <cell r="N97" t="str">
            <v>Situs</v>
          </cell>
          <cell r="O97" t="str">
            <v>Situs</v>
          </cell>
          <cell r="P97" t="str">
            <v>Situs</v>
          </cell>
          <cell r="S97" t="str">
            <v>FERC</v>
          </cell>
          <cell r="W97" t="str">
            <v>Situs</v>
          </cell>
          <cell r="X97" t="str">
            <v>Situs</v>
          </cell>
          <cell r="Y97" t="str">
            <v>Situs</v>
          </cell>
          <cell r="Z97" t="str">
            <v>Situs</v>
          </cell>
          <cell r="AA97" t="str">
            <v>Situs</v>
          </cell>
          <cell r="AB97" t="str">
            <v>Situs</v>
          </cell>
          <cell r="AC97" t="str">
            <v>Situs</v>
          </cell>
          <cell r="AD97" t="str">
            <v>Situs</v>
          </cell>
          <cell r="AE97" t="str">
            <v>Situs</v>
          </cell>
          <cell r="AF97" t="str">
            <v>Situs</v>
          </cell>
          <cell r="AG97" t="str">
            <v>Situs</v>
          </cell>
        </row>
        <row r="98">
          <cell r="B98" t="str">
            <v>IND</v>
          </cell>
          <cell r="F98" t="str">
            <v>Situs</v>
          </cell>
          <cell r="G98" t="str">
            <v>Situs</v>
          </cell>
          <cell r="H98" t="str">
            <v>Situs</v>
          </cell>
          <cell r="I98" t="str">
            <v>Situs</v>
          </cell>
          <cell r="J98" t="str">
            <v>Situs</v>
          </cell>
          <cell r="K98" t="str">
            <v>Situs</v>
          </cell>
          <cell r="L98" t="str">
            <v>Situs</v>
          </cell>
          <cell r="M98" t="str">
            <v>Situs</v>
          </cell>
          <cell r="N98" t="str">
            <v>Situs</v>
          </cell>
          <cell r="O98" t="str">
            <v>Situs</v>
          </cell>
          <cell r="P98" t="str">
            <v>Situs</v>
          </cell>
          <cell r="S98" t="str">
            <v>IND</v>
          </cell>
          <cell r="W98" t="str">
            <v>Situs</v>
          </cell>
          <cell r="X98" t="str">
            <v>Situs</v>
          </cell>
          <cell r="Y98" t="str">
            <v>Situs</v>
          </cell>
          <cell r="Z98" t="str">
            <v>Situs</v>
          </cell>
          <cell r="AA98" t="str">
            <v>Situs</v>
          </cell>
          <cell r="AB98" t="str">
            <v>Situs</v>
          </cell>
          <cell r="AC98" t="str">
            <v>Situs</v>
          </cell>
          <cell r="AD98" t="str">
            <v>Situs</v>
          </cell>
          <cell r="AE98" t="str">
            <v>Situs</v>
          </cell>
          <cell r="AF98" t="str">
            <v>Situs</v>
          </cell>
          <cell r="AG98" t="str">
            <v>Situs</v>
          </cell>
        </row>
        <row r="99">
          <cell r="B99" t="str">
            <v>OTH</v>
          </cell>
          <cell r="F99" t="str">
            <v>Situs</v>
          </cell>
          <cell r="G99" t="str">
            <v>Situs</v>
          </cell>
          <cell r="H99" t="str">
            <v>Situs</v>
          </cell>
          <cell r="I99" t="str">
            <v>Situs</v>
          </cell>
          <cell r="J99" t="str">
            <v>Situs</v>
          </cell>
          <cell r="K99" t="str">
            <v>Situs</v>
          </cell>
          <cell r="L99" t="str">
            <v>Situs</v>
          </cell>
          <cell r="M99" t="str">
            <v>Situs</v>
          </cell>
          <cell r="N99" t="str">
            <v>Situs</v>
          </cell>
          <cell r="O99" t="str">
            <v>Situs</v>
          </cell>
          <cell r="P99" t="str">
            <v>Situs</v>
          </cell>
          <cell r="S99" t="str">
            <v>OTH</v>
          </cell>
          <cell r="W99" t="str">
            <v>Situs</v>
          </cell>
          <cell r="X99" t="str">
            <v>Situs</v>
          </cell>
          <cell r="Y99" t="str">
            <v>Situs</v>
          </cell>
          <cell r="Z99" t="str">
            <v>Situs</v>
          </cell>
          <cell r="AA99" t="str">
            <v>Situs</v>
          </cell>
          <cell r="AB99" t="str">
            <v>Situs</v>
          </cell>
          <cell r="AC99" t="str">
            <v>Situs</v>
          </cell>
          <cell r="AD99" t="str">
            <v>Situs</v>
          </cell>
          <cell r="AE99" t="str">
            <v>Situs</v>
          </cell>
          <cell r="AF99" t="str">
            <v>Situs</v>
          </cell>
          <cell r="AG99" t="str">
            <v>Situs</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over Sheet"/>
      <sheetName val="Lead Sheet"/>
      <sheetName val="Cash"/>
      <sheetName val="Fuel Stock"/>
      <sheetName val="Backup"/>
      <sheetName val="BW"/>
      <sheetName val="Fuel"/>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SAPBEXqueries"/>
      <sheetName val="SAPBEXfilters"/>
      <sheetName val="Start"/>
      <sheetName val="Actuals"/>
      <sheetName val="Plan"/>
      <sheetName val="Variance"/>
      <sheetName val="Master Data"/>
    </sheetNames>
    <sheetDataSet>
      <sheetData sheetId="0" refreshError="1"/>
      <sheetData sheetId="1" refreshError="1"/>
      <sheetData sheetId="2" refreshError="1"/>
      <sheetData sheetId="3" refreshError="1"/>
      <sheetData sheetId="4" refreshError="1"/>
      <sheetData sheetId="5" refreshError="1"/>
      <sheetData sheetId="6" refreshError="1">
        <row r="2">
          <cell r="A2" t="str">
            <v>ADVN</v>
          </cell>
        </row>
        <row r="28">
          <cell r="D28" t="str">
            <v>Taxes Other Than Income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3:Q72"/>
  <sheetViews>
    <sheetView tabSelected="1" view="pageBreakPreview" zoomScale="60" zoomScaleNormal="60" workbookViewId="0"/>
  </sheetViews>
  <sheetFormatPr defaultColWidth="10" defaultRowHeight="12.75"/>
  <cols>
    <col min="1" max="1" width="4.140625" style="154" customWidth="1"/>
    <col min="2" max="2" width="7.140625" style="154" customWidth="1"/>
    <col min="3" max="3" width="30.140625" style="154" customWidth="1"/>
    <col min="4" max="4" width="9.7109375" style="154" customWidth="1"/>
    <col min="5" max="5" width="4.7109375" style="154" customWidth="1"/>
    <col min="6" max="6" width="14.42578125" style="154" customWidth="1"/>
    <col min="7" max="7" width="12" style="154" bestFit="1" customWidth="1"/>
    <col min="8" max="8" width="10.28515625" style="154" customWidth="1"/>
    <col min="9" max="9" width="13" style="154" customWidth="1"/>
    <col min="10" max="10" width="8.28515625" style="154" customWidth="1"/>
    <col min="11" max="13" width="10" style="154"/>
    <col min="14" max="14" width="10.5703125" style="154" bestFit="1" customWidth="1"/>
    <col min="15" max="255" width="10" style="154"/>
    <col min="256" max="256" width="2.5703125" style="154" customWidth="1"/>
    <col min="257" max="257" width="7.140625" style="154" customWidth="1"/>
    <col min="258" max="258" width="23.5703125" style="154" customWidth="1"/>
    <col min="259" max="259" width="9.7109375" style="154" customWidth="1"/>
    <col min="260" max="260" width="0" style="154" hidden="1" customWidth="1"/>
    <col min="261" max="261" width="4.7109375" style="154" customWidth="1"/>
    <col min="262" max="262" width="14.42578125" style="154" customWidth="1"/>
    <col min="263" max="263" width="11.140625" style="154" customWidth="1"/>
    <col min="264" max="264" width="10.28515625" style="154" customWidth="1"/>
    <col min="265" max="265" width="13" style="154" customWidth="1"/>
    <col min="266" max="266" width="8.28515625" style="154" customWidth="1"/>
    <col min="267" max="511" width="10" style="154"/>
    <col min="512" max="512" width="2.5703125" style="154" customWidth="1"/>
    <col min="513" max="513" width="7.140625" style="154" customWidth="1"/>
    <col min="514" max="514" width="23.5703125" style="154" customWidth="1"/>
    <col min="515" max="515" width="9.7109375" style="154" customWidth="1"/>
    <col min="516" max="516" width="0" style="154" hidden="1" customWidth="1"/>
    <col min="517" max="517" width="4.7109375" style="154" customWidth="1"/>
    <col min="518" max="518" width="14.42578125" style="154" customWidth="1"/>
    <col min="519" max="519" width="11.140625" style="154" customWidth="1"/>
    <col min="520" max="520" width="10.28515625" style="154" customWidth="1"/>
    <col min="521" max="521" width="13" style="154" customWidth="1"/>
    <col min="522" max="522" width="8.28515625" style="154" customWidth="1"/>
    <col min="523" max="767" width="10" style="154"/>
    <col min="768" max="768" width="2.5703125" style="154" customWidth="1"/>
    <col min="769" max="769" width="7.140625" style="154" customWidth="1"/>
    <col min="770" max="770" width="23.5703125" style="154" customWidth="1"/>
    <col min="771" max="771" width="9.7109375" style="154" customWidth="1"/>
    <col min="772" max="772" width="0" style="154" hidden="1" customWidth="1"/>
    <col min="773" max="773" width="4.7109375" style="154" customWidth="1"/>
    <col min="774" max="774" width="14.42578125" style="154" customWidth="1"/>
    <col min="775" max="775" width="11.140625" style="154" customWidth="1"/>
    <col min="776" max="776" width="10.28515625" style="154" customWidth="1"/>
    <col min="777" max="777" width="13" style="154" customWidth="1"/>
    <col min="778" max="778" width="8.28515625" style="154" customWidth="1"/>
    <col min="779" max="1023" width="10" style="154"/>
    <col min="1024" max="1024" width="2.5703125" style="154" customWidth="1"/>
    <col min="1025" max="1025" width="7.140625" style="154" customWidth="1"/>
    <col min="1026" max="1026" width="23.5703125" style="154" customWidth="1"/>
    <col min="1027" max="1027" width="9.7109375" style="154" customWidth="1"/>
    <col min="1028" max="1028" width="0" style="154" hidden="1" customWidth="1"/>
    <col min="1029" max="1029" width="4.7109375" style="154" customWidth="1"/>
    <col min="1030" max="1030" width="14.42578125" style="154" customWidth="1"/>
    <col min="1031" max="1031" width="11.140625" style="154" customWidth="1"/>
    <col min="1032" max="1032" width="10.28515625" style="154" customWidth="1"/>
    <col min="1033" max="1033" width="13" style="154" customWidth="1"/>
    <col min="1034" max="1034" width="8.28515625" style="154" customWidth="1"/>
    <col min="1035" max="1279" width="10" style="154"/>
    <col min="1280" max="1280" width="2.5703125" style="154" customWidth="1"/>
    <col min="1281" max="1281" width="7.140625" style="154" customWidth="1"/>
    <col min="1282" max="1282" width="23.5703125" style="154" customWidth="1"/>
    <col min="1283" max="1283" width="9.7109375" style="154" customWidth="1"/>
    <col min="1284" max="1284" width="0" style="154" hidden="1" customWidth="1"/>
    <col min="1285" max="1285" width="4.7109375" style="154" customWidth="1"/>
    <col min="1286" max="1286" width="14.42578125" style="154" customWidth="1"/>
    <col min="1287" max="1287" width="11.140625" style="154" customWidth="1"/>
    <col min="1288" max="1288" width="10.28515625" style="154" customWidth="1"/>
    <col min="1289" max="1289" width="13" style="154" customWidth="1"/>
    <col min="1290" max="1290" width="8.28515625" style="154" customWidth="1"/>
    <col min="1291" max="1535" width="10" style="154"/>
    <col min="1536" max="1536" width="2.5703125" style="154" customWidth="1"/>
    <col min="1537" max="1537" width="7.140625" style="154" customWidth="1"/>
    <col min="1538" max="1538" width="23.5703125" style="154" customWidth="1"/>
    <col min="1539" max="1539" width="9.7109375" style="154" customWidth="1"/>
    <col min="1540" max="1540" width="0" style="154" hidden="1" customWidth="1"/>
    <col min="1541" max="1541" width="4.7109375" style="154" customWidth="1"/>
    <col min="1542" max="1542" width="14.42578125" style="154" customWidth="1"/>
    <col min="1543" max="1543" width="11.140625" style="154" customWidth="1"/>
    <col min="1544" max="1544" width="10.28515625" style="154" customWidth="1"/>
    <col min="1545" max="1545" width="13" style="154" customWidth="1"/>
    <col min="1546" max="1546" width="8.28515625" style="154" customWidth="1"/>
    <col min="1547" max="1791" width="10" style="154"/>
    <col min="1792" max="1792" width="2.5703125" style="154" customWidth="1"/>
    <col min="1793" max="1793" width="7.140625" style="154" customWidth="1"/>
    <col min="1794" max="1794" width="23.5703125" style="154" customWidth="1"/>
    <col min="1795" max="1795" width="9.7109375" style="154" customWidth="1"/>
    <col min="1796" max="1796" width="0" style="154" hidden="1" customWidth="1"/>
    <col min="1797" max="1797" width="4.7109375" style="154" customWidth="1"/>
    <col min="1798" max="1798" width="14.42578125" style="154" customWidth="1"/>
    <col min="1799" max="1799" width="11.140625" style="154" customWidth="1"/>
    <col min="1800" max="1800" width="10.28515625" style="154" customWidth="1"/>
    <col min="1801" max="1801" width="13" style="154" customWidth="1"/>
    <col min="1802" max="1802" width="8.28515625" style="154" customWidth="1"/>
    <col min="1803" max="2047" width="10" style="154"/>
    <col min="2048" max="2048" width="2.5703125" style="154" customWidth="1"/>
    <col min="2049" max="2049" width="7.140625" style="154" customWidth="1"/>
    <col min="2050" max="2050" width="23.5703125" style="154" customWidth="1"/>
    <col min="2051" max="2051" width="9.7109375" style="154" customWidth="1"/>
    <col min="2052" max="2052" width="0" style="154" hidden="1" customWidth="1"/>
    <col min="2053" max="2053" width="4.7109375" style="154" customWidth="1"/>
    <col min="2054" max="2054" width="14.42578125" style="154" customWidth="1"/>
    <col min="2055" max="2055" width="11.140625" style="154" customWidth="1"/>
    <col min="2056" max="2056" width="10.28515625" style="154" customWidth="1"/>
    <col min="2057" max="2057" width="13" style="154" customWidth="1"/>
    <col min="2058" max="2058" width="8.28515625" style="154" customWidth="1"/>
    <col min="2059" max="2303" width="10" style="154"/>
    <col min="2304" max="2304" width="2.5703125" style="154" customWidth="1"/>
    <col min="2305" max="2305" width="7.140625" style="154" customWidth="1"/>
    <col min="2306" max="2306" width="23.5703125" style="154" customWidth="1"/>
    <col min="2307" max="2307" width="9.7109375" style="154" customWidth="1"/>
    <col min="2308" max="2308" width="0" style="154" hidden="1" customWidth="1"/>
    <col min="2309" max="2309" width="4.7109375" style="154" customWidth="1"/>
    <col min="2310" max="2310" width="14.42578125" style="154" customWidth="1"/>
    <col min="2311" max="2311" width="11.140625" style="154" customWidth="1"/>
    <col min="2312" max="2312" width="10.28515625" style="154" customWidth="1"/>
    <col min="2313" max="2313" width="13" style="154" customWidth="1"/>
    <col min="2314" max="2314" width="8.28515625" style="154" customWidth="1"/>
    <col min="2315" max="2559" width="10" style="154"/>
    <col min="2560" max="2560" width="2.5703125" style="154" customWidth="1"/>
    <col min="2561" max="2561" width="7.140625" style="154" customWidth="1"/>
    <col min="2562" max="2562" width="23.5703125" style="154" customWidth="1"/>
    <col min="2563" max="2563" width="9.7109375" style="154" customWidth="1"/>
    <col min="2564" max="2564" width="0" style="154" hidden="1" customWidth="1"/>
    <col min="2565" max="2565" width="4.7109375" style="154" customWidth="1"/>
    <col min="2566" max="2566" width="14.42578125" style="154" customWidth="1"/>
    <col min="2567" max="2567" width="11.140625" style="154" customWidth="1"/>
    <col min="2568" max="2568" width="10.28515625" style="154" customWidth="1"/>
    <col min="2569" max="2569" width="13" style="154" customWidth="1"/>
    <col min="2570" max="2570" width="8.28515625" style="154" customWidth="1"/>
    <col min="2571" max="2815" width="10" style="154"/>
    <col min="2816" max="2816" width="2.5703125" style="154" customWidth="1"/>
    <col min="2817" max="2817" width="7.140625" style="154" customWidth="1"/>
    <col min="2818" max="2818" width="23.5703125" style="154" customWidth="1"/>
    <col min="2819" max="2819" width="9.7109375" style="154" customWidth="1"/>
    <col min="2820" max="2820" width="0" style="154" hidden="1" customWidth="1"/>
    <col min="2821" max="2821" width="4.7109375" style="154" customWidth="1"/>
    <col min="2822" max="2822" width="14.42578125" style="154" customWidth="1"/>
    <col min="2823" max="2823" width="11.140625" style="154" customWidth="1"/>
    <col min="2824" max="2824" width="10.28515625" style="154" customWidth="1"/>
    <col min="2825" max="2825" width="13" style="154" customWidth="1"/>
    <col min="2826" max="2826" width="8.28515625" style="154" customWidth="1"/>
    <col min="2827" max="3071" width="10" style="154"/>
    <col min="3072" max="3072" width="2.5703125" style="154" customWidth="1"/>
    <col min="3073" max="3073" width="7.140625" style="154" customWidth="1"/>
    <col min="3074" max="3074" width="23.5703125" style="154" customWidth="1"/>
    <col min="3075" max="3075" width="9.7109375" style="154" customWidth="1"/>
    <col min="3076" max="3076" width="0" style="154" hidden="1" customWidth="1"/>
    <col min="3077" max="3077" width="4.7109375" style="154" customWidth="1"/>
    <col min="3078" max="3078" width="14.42578125" style="154" customWidth="1"/>
    <col min="3079" max="3079" width="11.140625" style="154" customWidth="1"/>
    <col min="3080" max="3080" width="10.28515625" style="154" customWidth="1"/>
    <col min="3081" max="3081" width="13" style="154" customWidth="1"/>
    <col min="3082" max="3082" width="8.28515625" style="154" customWidth="1"/>
    <col min="3083" max="3327" width="10" style="154"/>
    <col min="3328" max="3328" width="2.5703125" style="154" customWidth="1"/>
    <col min="3329" max="3329" width="7.140625" style="154" customWidth="1"/>
    <col min="3330" max="3330" width="23.5703125" style="154" customWidth="1"/>
    <col min="3331" max="3331" width="9.7109375" style="154" customWidth="1"/>
    <col min="3332" max="3332" width="0" style="154" hidden="1" customWidth="1"/>
    <col min="3333" max="3333" width="4.7109375" style="154" customWidth="1"/>
    <col min="3334" max="3334" width="14.42578125" style="154" customWidth="1"/>
    <col min="3335" max="3335" width="11.140625" style="154" customWidth="1"/>
    <col min="3336" max="3336" width="10.28515625" style="154" customWidth="1"/>
    <col min="3337" max="3337" width="13" style="154" customWidth="1"/>
    <col min="3338" max="3338" width="8.28515625" style="154" customWidth="1"/>
    <col min="3339" max="3583" width="10" style="154"/>
    <col min="3584" max="3584" width="2.5703125" style="154" customWidth="1"/>
    <col min="3585" max="3585" width="7.140625" style="154" customWidth="1"/>
    <col min="3586" max="3586" width="23.5703125" style="154" customWidth="1"/>
    <col min="3587" max="3587" width="9.7109375" style="154" customWidth="1"/>
    <col min="3588" max="3588" width="0" style="154" hidden="1" customWidth="1"/>
    <col min="3589" max="3589" width="4.7109375" style="154" customWidth="1"/>
    <col min="3590" max="3590" width="14.42578125" style="154" customWidth="1"/>
    <col min="3591" max="3591" width="11.140625" style="154" customWidth="1"/>
    <col min="3592" max="3592" width="10.28515625" style="154" customWidth="1"/>
    <col min="3593" max="3593" width="13" style="154" customWidth="1"/>
    <col min="3594" max="3594" width="8.28515625" style="154" customWidth="1"/>
    <col min="3595" max="3839" width="10" style="154"/>
    <col min="3840" max="3840" width="2.5703125" style="154" customWidth="1"/>
    <col min="3841" max="3841" width="7.140625" style="154" customWidth="1"/>
    <col min="3842" max="3842" width="23.5703125" style="154" customWidth="1"/>
    <col min="3843" max="3843" width="9.7109375" style="154" customWidth="1"/>
    <col min="3844" max="3844" width="0" style="154" hidden="1" customWidth="1"/>
    <col min="3845" max="3845" width="4.7109375" style="154" customWidth="1"/>
    <col min="3846" max="3846" width="14.42578125" style="154" customWidth="1"/>
    <col min="3847" max="3847" width="11.140625" style="154" customWidth="1"/>
    <col min="3848" max="3848" width="10.28515625" style="154" customWidth="1"/>
    <col min="3849" max="3849" width="13" style="154" customWidth="1"/>
    <col min="3850" max="3850" width="8.28515625" style="154" customWidth="1"/>
    <col min="3851" max="4095" width="10" style="154"/>
    <col min="4096" max="4096" width="2.5703125" style="154" customWidth="1"/>
    <col min="4097" max="4097" width="7.140625" style="154" customWidth="1"/>
    <col min="4098" max="4098" width="23.5703125" style="154" customWidth="1"/>
    <col min="4099" max="4099" width="9.7109375" style="154" customWidth="1"/>
    <col min="4100" max="4100" width="0" style="154" hidden="1" customWidth="1"/>
    <col min="4101" max="4101" width="4.7109375" style="154" customWidth="1"/>
    <col min="4102" max="4102" width="14.42578125" style="154" customWidth="1"/>
    <col min="4103" max="4103" width="11.140625" style="154" customWidth="1"/>
    <col min="4104" max="4104" width="10.28515625" style="154" customWidth="1"/>
    <col min="4105" max="4105" width="13" style="154" customWidth="1"/>
    <col min="4106" max="4106" width="8.28515625" style="154" customWidth="1"/>
    <col min="4107" max="4351" width="10" style="154"/>
    <col min="4352" max="4352" width="2.5703125" style="154" customWidth="1"/>
    <col min="4353" max="4353" width="7.140625" style="154" customWidth="1"/>
    <col min="4354" max="4354" width="23.5703125" style="154" customWidth="1"/>
    <col min="4355" max="4355" width="9.7109375" style="154" customWidth="1"/>
    <col min="4356" max="4356" width="0" style="154" hidden="1" customWidth="1"/>
    <col min="4357" max="4357" width="4.7109375" style="154" customWidth="1"/>
    <col min="4358" max="4358" width="14.42578125" style="154" customWidth="1"/>
    <col min="4359" max="4359" width="11.140625" style="154" customWidth="1"/>
    <col min="4360" max="4360" width="10.28515625" style="154" customWidth="1"/>
    <col min="4361" max="4361" width="13" style="154" customWidth="1"/>
    <col min="4362" max="4362" width="8.28515625" style="154" customWidth="1"/>
    <col min="4363" max="4607" width="10" style="154"/>
    <col min="4608" max="4608" width="2.5703125" style="154" customWidth="1"/>
    <col min="4609" max="4609" width="7.140625" style="154" customWidth="1"/>
    <col min="4610" max="4610" width="23.5703125" style="154" customWidth="1"/>
    <col min="4611" max="4611" width="9.7109375" style="154" customWidth="1"/>
    <col min="4612" max="4612" width="0" style="154" hidden="1" customWidth="1"/>
    <col min="4613" max="4613" width="4.7109375" style="154" customWidth="1"/>
    <col min="4614" max="4614" width="14.42578125" style="154" customWidth="1"/>
    <col min="4615" max="4615" width="11.140625" style="154" customWidth="1"/>
    <col min="4616" max="4616" width="10.28515625" style="154" customWidth="1"/>
    <col min="4617" max="4617" width="13" style="154" customWidth="1"/>
    <col min="4618" max="4618" width="8.28515625" style="154" customWidth="1"/>
    <col min="4619" max="4863" width="10" style="154"/>
    <col min="4864" max="4864" width="2.5703125" style="154" customWidth="1"/>
    <col min="4865" max="4865" width="7.140625" style="154" customWidth="1"/>
    <col min="4866" max="4866" width="23.5703125" style="154" customWidth="1"/>
    <col min="4867" max="4867" width="9.7109375" style="154" customWidth="1"/>
    <col min="4868" max="4868" width="0" style="154" hidden="1" customWidth="1"/>
    <col min="4869" max="4869" width="4.7109375" style="154" customWidth="1"/>
    <col min="4870" max="4870" width="14.42578125" style="154" customWidth="1"/>
    <col min="4871" max="4871" width="11.140625" style="154" customWidth="1"/>
    <col min="4872" max="4872" width="10.28515625" style="154" customWidth="1"/>
    <col min="4873" max="4873" width="13" style="154" customWidth="1"/>
    <col min="4874" max="4874" width="8.28515625" style="154" customWidth="1"/>
    <col min="4875" max="5119" width="10" style="154"/>
    <col min="5120" max="5120" width="2.5703125" style="154" customWidth="1"/>
    <col min="5121" max="5121" width="7.140625" style="154" customWidth="1"/>
    <col min="5122" max="5122" width="23.5703125" style="154" customWidth="1"/>
    <col min="5123" max="5123" width="9.7109375" style="154" customWidth="1"/>
    <col min="5124" max="5124" width="0" style="154" hidden="1" customWidth="1"/>
    <col min="5125" max="5125" width="4.7109375" style="154" customWidth="1"/>
    <col min="5126" max="5126" width="14.42578125" style="154" customWidth="1"/>
    <col min="5127" max="5127" width="11.140625" style="154" customWidth="1"/>
    <col min="5128" max="5128" width="10.28515625" style="154" customWidth="1"/>
    <col min="5129" max="5129" width="13" style="154" customWidth="1"/>
    <col min="5130" max="5130" width="8.28515625" style="154" customWidth="1"/>
    <col min="5131" max="5375" width="10" style="154"/>
    <col min="5376" max="5376" width="2.5703125" style="154" customWidth="1"/>
    <col min="5377" max="5377" width="7.140625" style="154" customWidth="1"/>
    <col min="5378" max="5378" width="23.5703125" style="154" customWidth="1"/>
    <col min="5379" max="5379" width="9.7109375" style="154" customWidth="1"/>
    <col min="5380" max="5380" width="0" style="154" hidden="1" customWidth="1"/>
    <col min="5381" max="5381" width="4.7109375" style="154" customWidth="1"/>
    <col min="5382" max="5382" width="14.42578125" style="154" customWidth="1"/>
    <col min="5383" max="5383" width="11.140625" style="154" customWidth="1"/>
    <col min="5384" max="5384" width="10.28515625" style="154" customWidth="1"/>
    <col min="5385" max="5385" width="13" style="154" customWidth="1"/>
    <col min="5386" max="5386" width="8.28515625" style="154" customWidth="1"/>
    <col min="5387" max="5631" width="10" style="154"/>
    <col min="5632" max="5632" width="2.5703125" style="154" customWidth="1"/>
    <col min="5633" max="5633" width="7.140625" style="154" customWidth="1"/>
    <col min="5634" max="5634" width="23.5703125" style="154" customWidth="1"/>
    <col min="5635" max="5635" width="9.7109375" style="154" customWidth="1"/>
    <col min="5636" max="5636" width="0" style="154" hidden="1" customWidth="1"/>
    <col min="5637" max="5637" width="4.7109375" style="154" customWidth="1"/>
    <col min="5638" max="5638" width="14.42578125" style="154" customWidth="1"/>
    <col min="5639" max="5639" width="11.140625" style="154" customWidth="1"/>
    <col min="5640" max="5640" width="10.28515625" style="154" customWidth="1"/>
    <col min="5641" max="5641" width="13" style="154" customWidth="1"/>
    <col min="5642" max="5642" width="8.28515625" style="154" customWidth="1"/>
    <col min="5643" max="5887" width="10" style="154"/>
    <col min="5888" max="5888" width="2.5703125" style="154" customWidth="1"/>
    <col min="5889" max="5889" width="7.140625" style="154" customWidth="1"/>
    <col min="5890" max="5890" width="23.5703125" style="154" customWidth="1"/>
    <col min="5891" max="5891" width="9.7109375" style="154" customWidth="1"/>
    <col min="5892" max="5892" width="0" style="154" hidden="1" customWidth="1"/>
    <col min="5893" max="5893" width="4.7109375" style="154" customWidth="1"/>
    <col min="5894" max="5894" width="14.42578125" style="154" customWidth="1"/>
    <col min="5895" max="5895" width="11.140625" style="154" customWidth="1"/>
    <col min="5896" max="5896" width="10.28515625" style="154" customWidth="1"/>
    <col min="5897" max="5897" width="13" style="154" customWidth="1"/>
    <col min="5898" max="5898" width="8.28515625" style="154" customWidth="1"/>
    <col min="5899" max="6143" width="10" style="154"/>
    <col min="6144" max="6144" width="2.5703125" style="154" customWidth="1"/>
    <col min="6145" max="6145" width="7.140625" style="154" customWidth="1"/>
    <col min="6146" max="6146" width="23.5703125" style="154" customWidth="1"/>
    <col min="6147" max="6147" width="9.7109375" style="154" customWidth="1"/>
    <col min="6148" max="6148" width="0" style="154" hidden="1" customWidth="1"/>
    <col min="6149" max="6149" width="4.7109375" style="154" customWidth="1"/>
    <col min="6150" max="6150" width="14.42578125" style="154" customWidth="1"/>
    <col min="6151" max="6151" width="11.140625" style="154" customWidth="1"/>
    <col min="6152" max="6152" width="10.28515625" style="154" customWidth="1"/>
    <col min="6153" max="6153" width="13" style="154" customWidth="1"/>
    <col min="6154" max="6154" width="8.28515625" style="154" customWidth="1"/>
    <col min="6155" max="6399" width="10" style="154"/>
    <col min="6400" max="6400" width="2.5703125" style="154" customWidth="1"/>
    <col min="6401" max="6401" width="7.140625" style="154" customWidth="1"/>
    <col min="6402" max="6402" width="23.5703125" style="154" customWidth="1"/>
    <col min="6403" max="6403" width="9.7109375" style="154" customWidth="1"/>
    <col min="6404" max="6404" width="0" style="154" hidden="1" customWidth="1"/>
    <col min="6405" max="6405" width="4.7109375" style="154" customWidth="1"/>
    <col min="6406" max="6406" width="14.42578125" style="154" customWidth="1"/>
    <col min="6407" max="6407" width="11.140625" style="154" customWidth="1"/>
    <col min="6408" max="6408" width="10.28515625" style="154" customWidth="1"/>
    <col min="6409" max="6409" width="13" style="154" customWidth="1"/>
    <col min="6410" max="6410" width="8.28515625" style="154" customWidth="1"/>
    <col min="6411" max="6655" width="10" style="154"/>
    <col min="6656" max="6656" width="2.5703125" style="154" customWidth="1"/>
    <col min="6657" max="6657" width="7.140625" style="154" customWidth="1"/>
    <col min="6658" max="6658" width="23.5703125" style="154" customWidth="1"/>
    <col min="6659" max="6659" width="9.7109375" style="154" customWidth="1"/>
    <col min="6660" max="6660" width="0" style="154" hidden="1" customWidth="1"/>
    <col min="6661" max="6661" width="4.7109375" style="154" customWidth="1"/>
    <col min="6662" max="6662" width="14.42578125" style="154" customWidth="1"/>
    <col min="6663" max="6663" width="11.140625" style="154" customWidth="1"/>
    <col min="6664" max="6664" width="10.28515625" style="154" customWidth="1"/>
    <col min="6665" max="6665" width="13" style="154" customWidth="1"/>
    <col min="6666" max="6666" width="8.28515625" style="154" customWidth="1"/>
    <col min="6667" max="6911" width="10" style="154"/>
    <col min="6912" max="6912" width="2.5703125" style="154" customWidth="1"/>
    <col min="6913" max="6913" width="7.140625" style="154" customWidth="1"/>
    <col min="6914" max="6914" width="23.5703125" style="154" customWidth="1"/>
    <col min="6915" max="6915" width="9.7109375" style="154" customWidth="1"/>
    <col min="6916" max="6916" width="0" style="154" hidden="1" customWidth="1"/>
    <col min="6917" max="6917" width="4.7109375" style="154" customWidth="1"/>
    <col min="6918" max="6918" width="14.42578125" style="154" customWidth="1"/>
    <col min="6919" max="6919" width="11.140625" style="154" customWidth="1"/>
    <col min="6920" max="6920" width="10.28515625" style="154" customWidth="1"/>
    <col min="6921" max="6921" width="13" style="154" customWidth="1"/>
    <col min="6922" max="6922" width="8.28515625" style="154" customWidth="1"/>
    <col min="6923" max="7167" width="10" style="154"/>
    <col min="7168" max="7168" width="2.5703125" style="154" customWidth="1"/>
    <col min="7169" max="7169" width="7.140625" style="154" customWidth="1"/>
    <col min="7170" max="7170" width="23.5703125" style="154" customWidth="1"/>
    <col min="7171" max="7171" width="9.7109375" style="154" customWidth="1"/>
    <col min="7172" max="7172" width="0" style="154" hidden="1" customWidth="1"/>
    <col min="7173" max="7173" width="4.7109375" style="154" customWidth="1"/>
    <col min="7174" max="7174" width="14.42578125" style="154" customWidth="1"/>
    <col min="7175" max="7175" width="11.140625" style="154" customWidth="1"/>
    <col min="7176" max="7176" width="10.28515625" style="154" customWidth="1"/>
    <col min="7177" max="7177" width="13" style="154" customWidth="1"/>
    <col min="7178" max="7178" width="8.28515625" style="154" customWidth="1"/>
    <col min="7179" max="7423" width="10" style="154"/>
    <col min="7424" max="7424" width="2.5703125" style="154" customWidth="1"/>
    <col min="7425" max="7425" width="7.140625" style="154" customWidth="1"/>
    <col min="7426" max="7426" width="23.5703125" style="154" customWidth="1"/>
    <col min="7427" max="7427" width="9.7109375" style="154" customWidth="1"/>
    <col min="7428" max="7428" width="0" style="154" hidden="1" customWidth="1"/>
    <col min="7429" max="7429" width="4.7109375" style="154" customWidth="1"/>
    <col min="7430" max="7430" width="14.42578125" style="154" customWidth="1"/>
    <col min="7431" max="7431" width="11.140625" style="154" customWidth="1"/>
    <col min="7432" max="7432" width="10.28515625" style="154" customWidth="1"/>
    <col min="7433" max="7433" width="13" style="154" customWidth="1"/>
    <col min="7434" max="7434" width="8.28515625" style="154" customWidth="1"/>
    <col min="7435" max="7679" width="10" style="154"/>
    <col min="7680" max="7680" width="2.5703125" style="154" customWidth="1"/>
    <col min="7681" max="7681" width="7.140625" style="154" customWidth="1"/>
    <col min="7682" max="7682" width="23.5703125" style="154" customWidth="1"/>
    <col min="7683" max="7683" width="9.7109375" style="154" customWidth="1"/>
    <col min="7684" max="7684" width="0" style="154" hidden="1" customWidth="1"/>
    <col min="7685" max="7685" width="4.7109375" style="154" customWidth="1"/>
    <col min="7686" max="7686" width="14.42578125" style="154" customWidth="1"/>
    <col min="7687" max="7687" width="11.140625" style="154" customWidth="1"/>
    <col min="7688" max="7688" width="10.28515625" style="154" customWidth="1"/>
    <col min="7689" max="7689" width="13" style="154" customWidth="1"/>
    <col min="7690" max="7690" width="8.28515625" style="154" customWidth="1"/>
    <col min="7691" max="7935" width="10" style="154"/>
    <col min="7936" max="7936" width="2.5703125" style="154" customWidth="1"/>
    <col min="7937" max="7937" width="7.140625" style="154" customWidth="1"/>
    <col min="7938" max="7938" width="23.5703125" style="154" customWidth="1"/>
    <col min="7939" max="7939" width="9.7109375" style="154" customWidth="1"/>
    <col min="7940" max="7940" width="0" style="154" hidden="1" customWidth="1"/>
    <col min="7941" max="7941" width="4.7109375" style="154" customWidth="1"/>
    <col min="7942" max="7942" width="14.42578125" style="154" customWidth="1"/>
    <col min="7943" max="7943" width="11.140625" style="154" customWidth="1"/>
    <col min="7944" max="7944" width="10.28515625" style="154" customWidth="1"/>
    <col min="7945" max="7945" width="13" style="154" customWidth="1"/>
    <col min="7946" max="7946" width="8.28515625" style="154" customWidth="1"/>
    <col min="7947" max="8191" width="10" style="154"/>
    <col min="8192" max="8192" width="2.5703125" style="154" customWidth="1"/>
    <col min="8193" max="8193" width="7.140625" style="154" customWidth="1"/>
    <col min="8194" max="8194" width="23.5703125" style="154" customWidth="1"/>
    <col min="8195" max="8195" width="9.7109375" style="154" customWidth="1"/>
    <col min="8196" max="8196" width="0" style="154" hidden="1" customWidth="1"/>
    <col min="8197" max="8197" width="4.7109375" style="154" customWidth="1"/>
    <col min="8198" max="8198" width="14.42578125" style="154" customWidth="1"/>
    <col min="8199" max="8199" width="11.140625" style="154" customWidth="1"/>
    <col min="8200" max="8200" width="10.28515625" style="154" customWidth="1"/>
    <col min="8201" max="8201" width="13" style="154" customWidth="1"/>
    <col min="8202" max="8202" width="8.28515625" style="154" customWidth="1"/>
    <col min="8203" max="8447" width="10" style="154"/>
    <col min="8448" max="8448" width="2.5703125" style="154" customWidth="1"/>
    <col min="8449" max="8449" width="7.140625" style="154" customWidth="1"/>
    <col min="8450" max="8450" width="23.5703125" style="154" customWidth="1"/>
    <col min="8451" max="8451" width="9.7109375" style="154" customWidth="1"/>
    <col min="8452" max="8452" width="0" style="154" hidden="1" customWidth="1"/>
    <col min="8453" max="8453" width="4.7109375" style="154" customWidth="1"/>
    <col min="8454" max="8454" width="14.42578125" style="154" customWidth="1"/>
    <col min="8455" max="8455" width="11.140625" style="154" customWidth="1"/>
    <col min="8456" max="8456" width="10.28515625" style="154" customWidth="1"/>
    <col min="8457" max="8457" width="13" style="154" customWidth="1"/>
    <col min="8458" max="8458" width="8.28515625" style="154" customWidth="1"/>
    <col min="8459" max="8703" width="10" style="154"/>
    <col min="8704" max="8704" width="2.5703125" style="154" customWidth="1"/>
    <col min="8705" max="8705" width="7.140625" style="154" customWidth="1"/>
    <col min="8706" max="8706" width="23.5703125" style="154" customWidth="1"/>
    <col min="8707" max="8707" width="9.7109375" style="154" customWidth="1"/>
    <col min="8708" max="8708" width="0" style="154" hidden="1" customWidth="1"/>
    <col min="8709" max="8709" width="4.7109375" style="154" customWidth="1"/>
    <col min="8710" max="8710" width="14.42578125" style="154" customWidth="1"/>
    <col min="8711" max="8711" width="11.140625" style="154" customWidth="1"/>
    <col min="8712" max="8712" width="10.28515625" style="154" customWidth="1"/>
    <col min="8713" max="8713" width="13" style="154" customWidth="1"/>
    <col min="8714" max="8714" width="8.28515625" style="154" customWidth="1"/>
    <col min="8715" max="8959" width="10" style="154"/>
    <col min="8960" max="8960" width="2.5703125" style="154" customWidth="1"/>
    <col min="8961" max="8961" width="7.140625" style="154" customWidth="1"/>
    <col min="8962" max="8962" width="23.5703125" style="154" customWidth="1"/>
    <col min="8963" max="8963" width="9.7109375" style="154" customWidth="1"/>
    <col min="8964" max="8964" width="0" style="154" hidden="1" customWidth="1"/>
    <col min="8965" max="8965" width="4.7109375" style="154" customWidth="1"/>
    <col min="8966" max="8966" width="14.42578125" style="154" customWidth="1"/>
    <col min="8967" max="8967" width="11.140625" style="154" customWidth="1"/>
    <col min="8968" max="8968" width="10.28515625" style="154" customWidth="1"/>
    <col min="8969" max="8969" width="13" style="154" customWidth="1"/>
    <col min="8970" max="8970" width="8.28515625" style="154" customWidth="1"/>
    <col min="8971" max="9215" width="10" style="154"/>
    <col min="9216" max="9216" width="2.5703125" style="154" customWidth="1"/>
    <col min="9217" max="9217" width="7.140625" style="154" customWidth="1"/>
    <col min="9218" max="9218" width="23.5703125" style="154" customWidth="1"/>
    <col min="9219" max="9219" width="9.7109375" style="154" customWidth="1"/>
    <col min="9220" max="9220" width="0" style="154" hidden="1" customWidth="1"/>
    <col min="9221" max="9221" width="4.7109375" style="154" customWidth="1"/>
    <col min="9222" max="9222" width="14.42578125" style="154" customWidth="1"/>
    <col min="9223" max="9223" width="11.140625" style="154" customWidth="1"/>
    <col min="9224" max="9224" width="10.28515625" style="154" customWidth="1"/>
    <col min="9225" max="9225" width="13" style="154" customWidth="1"/>
    <col min="9226" max="9226" width="8.28515625" style="154" customWidth="1"/>
    <col min="9227" max="9471" width="10" style="154"/>
    <col min="9472" max="9472" width="2.5703125" style="154" customWidth="1"/>
    <col min="9473" max="9473" width="7.140625" style="154" customWidth="1"/>
    <col min="9474" max="9474" width="23.5703125" style="154" customWidth="1"/>
    <col min="9475" max="9475" width="9.7109375" style="154" customWidth="1"/>
    <col min="9476" max="9476" width="0" style="154" hidden="1" customWidth="1"/>
    <col min="9477" max="9477" width="4.7109375" style="154" customWidth="1"/>
    <col min="9478" max="9478" width="14.42578125" style="154" customWidth="1"/>
    <col min="9479" max="9479" width="11.140625" style="154" customWidth="1"/>
    <col min="9480" max="9480" width="10.28515625" style="154" customWidth="1"/>
    <col min="9481" max="9481" width="13" style="154" customWidth="1"/>
    <col min="9482" max="9482" width="8.28515625" style="154" customWidth="1"/>
    <col min="9483" max="9727" width="10" style="154"/>
    <col min="9728" max="9728" width="2.5703125" style="154" customWidth="1"/>
    <col min="9729" max="9729" width="7.140625" style="154" customWidth="1"/>
    <col min="9730" max="9730" width="23.5703125" style="154" customWidth="1"/>
    <col min="9731" max="9731" width="9.7109375" style="154" customWidth="1"/>
    <col min="9732" max="9732" width="0" style="154" hidden="1" customWidth="1"/>
    <col min="9733" max="9733" width="4.7109375" style="154" customWidth="1"/>
    <col min="9734" max="9734" width="14.42578125" style="154" customWidth="1"/>
    <col min="9735" max="9735" width="11.140625" style="154" customWidth="1"/>
    <col min="9736" max="9736" width="10.28515625" style="154" customWidth="1"/>
    <col min="9737" max="9737" width="13" style="154" customWidth="1"/>
    <col min="9738" max="9738" width="8.28515625" style="154" customWidth="1"/>
    <col min="9739" max="9983" width="10" style="154"/>
    <col min="9984" max="9984" width="2.5703125" style="154" customWidth="1"/>
    <col min="9985" max="9985" width="7.140625" style="154" customWidth="1"/>
    <col min="9986" max="9986" width="23.5703125" style="154" customWidth="1"/>
    <col min="9987" max="9987" width="9.7109375" style="154" customWidth="1"/>
    <col min="9988" max="9988" width="0" style="154" hidden="1" customWidth="1"/>
    <col min="9989" max="9989" width="4.7109375" style="154" customWidth="1"/>
    <col min="9990" max="9990" width="14.42578125" style="154" customWidth="1"/>
    <col min="9991" max="9991" width="11.140625" style="154" customWidth="1"/>
    <col min="9992" max="9992" width="10.28515625" style="154" customWidth="1"/>
    <col min="9993" max="9993" width="13" style="154" customWidth="1"/>
    <col min="9994" max="9994" width="8.28515625" style="154" customWidth="1"/>
    <col min="9995" max="10239" width="10" style="154"/>
    <col min="10240" max="10240" width="2.5703125" style="154" customWidth="1"/>
    <col min="10241" max="10241" width="7.140625" style="154" customWidth="1"/>
    <col min="10242" max="10242" width="23.5703125" style="154" customWidth="1"/>
    <col min="10243" max="10243" width="9.7109375" style="154" customWidth="1"/>
    <col min="10244" max="10244" width="0" style="154" hidden="1" customWidth="1"/>
    <col min="10245" max="10245" width="4.7109375" style="154" customWidth="1"/>
    <col min="10246" max="10246" width="14.42578125" style="154" customWidth="1"/>
    <col min="10247" max="10247" width="11.140625" style="154" customWidth="1"/>
    <col min="10248" max="10248" width="10.28515625" style="154" customWidth="1"/>
    <col min="10249" max="10249" width="13" style="154" customWidth="1"/>
    <col min="10250" max="10250" width="8.28515625" style="154" customWidth="1"/>
    <col min="10251" max="10495" width="10" style="154"/>
    <col min="10496" max="10496" width="2.5703125" style="154" customWidth="1"/>
    <col min="10497" max="10497" width="7.140625" style="154" customWidth="1"/>
    <col min="10498" max="10498" width="23.5703125" style="154" customWidth="1"/>
    <col min="10499" max="10499" width="9.7109375" style="154" customWidth="1"/>
    <col min="10500" max="10500" width="0" style="154" hidden="1" customWidth="1"/>
    <col min="10501" max="10501" width="4.7109375" style="154" customWidth="1"/>
    <col min="10502" max="10502" width="14.42578125" style="154" customWidth="1"/>
    <col min="10503" max="10503" width="11.140625" style="154" customWidth="1"/>
    <col min="10504" max="10504" width="10.28515625" style="154" customWidth="1"/>
    <col min="10505" max="10505" width="13" style="154" customWidth="1"/>
    <col min="10506" max="10506" width="8.28515625" style="154" customWidth="1"/>
    <col min="10507" max="10751" width="10" style="154"/>
    <col min="10752" max="10752" width="2.5703125" style="154" customWidth="1"/>
    <col min="10753" max="10753" width="7.140625" style="154" customWidth="1"/>
    <col min="10754" max="10754" width="23.5703125" style="154" customWidth="1"/>
    <col min="10755" max="10755" width="9.7109375" style="154" customWidth="1"/>
    <col min="10756" max="10756" width="0" style="154" hidden="1" customWidth="1"/>
    <col min="10757" max="10757" width="4.7109375" style="154" customWidth="1"/>
    <col min="10758" max="10758" width="14.42578125" style="154" customWidth="1"/>
    <col min="10759" max="10759" width="11.140625" style="154" customWidth="1"/>
    <col min="10760" max="10760" width="10.28515625" style="154" customWidth="1"/>
    <col min="10761" max="10761" width="13" style="154" customWidth="1"/>
    <col min="10762" max="10762" width="8.28515625" style="154" customWidth="1"/>
    <col min="10763" max="11007" width="10" style="154"/>
    <col min="11008" max="11008" width="2.5703125" style="154" customWidth="1"/>
    <col min="11009" max="11009" width="7.140625" style="154" customWidth="1"/>
    <col min="11010" max="11010" width="23.5703125" style="154" customWidth="1"/>
    <col min="11011" max="11011" width="9.7109375" style="154" customWidth="1"/>
    <col min="11012" max="11012" width="0" style="154" hidden="1" customWidth="1"/>
    <col min="11013" max="11013" width="4.7109375" style="154" customWidth="1"/>
    <col min="11014" max="11014" width="14.42578125" style="154" customWidth="1"/>
    <col min="11015" max="11015" width="11.140625" style="154" customWidth="1"/>
    <col min="11016" max="11016" width="10.28515625" style="154" customWidth="1"/>
    <col min="11017" max="11017" width="13" style="154" customWidth="1"/>
    <col min="11018" max="11018" width="8.28515625" style="154" customWidth="1"/>
    <col min="11019" max="11263" width="10" style="154"/>
    <col min="11264" max="11264" width="2.5703125" style="154" customWidth="1"/>
    <col min="11265" max="11265" width="7.140625" style="154" customWidth="1"/>
    <col min="11266" max="11266" width="23.5703125" style="154" customWidth="1"/>
    <col min="11267" max="11267" width="9.7109375" style="154" customWidth="1"/>
    <col min="11268" max="11268" width="0" style="154" hidden="1" customWidth="1"/>
    <col min="11269" max="11269" width="4.7109375" style="154" customWidth="1"/>
    <col min="11270" max="11270" width="14.42578125" style="154" customWidth="1"/>
    <col min="11271" max="11271" width="11.140625" style="154" customWidth="1"/>
    <col min="11272" max="11272" width="10.28515625" style="154" customWidth="1"/>
    <col min="11273" max="11273" width="13" style="154" customWidth="1"/>
    <col min="11274" max="11274" width="8.28515625" style="154" customWidth="1"/>
    <col min="11275" max="11519" width="10" style="154"/>
    <col min="11520" max="11520" width="2.5703125" style="154" customWidth="1"/>
    <col min="11521" max="11521" width="7.140625" style="154" customWidth="1"/>
    <col min="11522" max="11522" width="23.5703125" style="154" customWidth="1"/>
    <col min="11523" max="11523" width="9.7109375" style="154" customWidth="1"/>
    <col min="11524" max="11524" width="0" style="154" hidden="1" customWidth="1"/>
    <col min="11525" max="11525" width="4.7109375" style="154" customWidth="1"/>
    <col min="11526" max="11526" width="14.42578125" style="154" customWidth="1"/>
    <col min="11527" max="11527" width="11.140625" style="154" customWidth="1"/>
    <col min="11528" max="11528" width="10.28515625" style="154" customWidth="1"/>
    <col min="11529" max="11529" width="13" style="154" customWidth="1"/>
    <col min="11530" max="11530" width="8.28515625" style="154" customWidth="1"/>
    <col min="11531" max="11775" width="10" style="154"/>
    <col min="11776" max="11776" width="2.5703125" style="154" customWidth="1"/>
    <col min="11777" max="11777" width="7.140625" style="154" customWidth="1"/>
    <col min="11778" max="11778" width="23.5703125" style="154" customWidth="1"/>
    <col min="11779" max="11779" width="9.7109375" style="154" customWidth="1"/>
    <col min="11780" max="11780" width="0" style="154" hidden="1" customWidth="1"/>
    <col min="11781" max="11781" width="4.7109375" style="154" customWidth="1"/>
    <col min="11782" max="11782" width="14.42578125" style="154" customWidth="1"/>
    <col min="11783" max="11783" width="11.140625" style="154" customWidth="1"/>
    <col min="11784" max="11784" width="10.28515625" style="154" customWidth="1"/>
    <col min="11785" max="11785" width="13" style="154" customWidth="1"/>
    <col min="11786" max="11786" width="8.28515625" style="154" customWidth="1"/>
    <col min="11787" max="12031" width="10" style="154"/>
    <col min="12032" max="12032" width="2.5703125" style="154" customWidth="1"/>
    <col min="12033" max="12033" width="7.140625" style="154" customWidth="1"/>
    <col min="12034" max="12034" width="23.5703125" style="154" customWidth="1"/>
    <col min="12035" max="12035" width="9.7109375" style="154" customWidth="1"/>
    <col min="12036" max="12036" width="0" style="154" hidden="1" customWidth="1"/>
    <col min="12037" max="12037" width="4.7109375" style="154" customWidth="1"/>
    <col min="12038" max="12038" width="14.42578125" style="154" customWidth="1"/>
    <col min="12039" max="12039" width="11.140625" style="154" customWidth="1"/>
    <col min="12040" max="12040" width="10.28515625" style="154" customWidth="1"/>
    <col min="12041" max="12041" width="13" style="154" customWidth="1"/>
    <col min="12042" max="12042" width="8.28515625" style="154" customWidth="1"/>
    <col min="12043" max="12287" width="10" style="154"/>
    <col min="12288" max="12288" width="2.5703125" style="154" customWidth="1"/>
    <col min="12289" max="12289" width="7.140625" style="154" customWidth="1"/>
    <col min="12290" max="12290" width="23.5703125" style="154" customWidth="1"/>
    <col min="12291" max="12291" width="9.7109375" style="154" customWidth="1"/>
    <col min="12292" max="12292" width="0" style="154" hidden="1" customWidth="1"/>
    <col min="12293" max="12293" width="4.7109375" style="154" customWidth="1"/>
    <col min="12294" max="12294" width="14.42578125" style="154" customWidth="1"/>
    <col min="12295" max="12295" width="11.140625" style="154" customWidth="1"/>
    <col min="12296" max="12296" width="10.28515625" style="154" customWidth="1"/>
    <col min="12297" max="12297" width="13" style="154" customWidth="1"/>
    <col min="12298" max="12298" width="8.28515625" style="154" customWidth="1"/>
    <col min="12299" max="12543" width="10" style="154"/>
    <col min="12544" max="12544" width="2.5703125" style="154" customWidth="1"/>
    <col min="12545" max="12545" width="7.140625" style="154" customWidth="1"/>
    <col min="12546" max="12546" width="23.5703125" style="154" customWidth="1"/>
    <col min="12547" max="12547" width="9.7109375" style="154" customWidth="1"/>
    <col min="12548" max="12548" width="0" style="154" hidden="1" customWidth="1"/>
    <col min="12549" max="12549" width="4.7109375" style="154" customWidth="1"/>
    <col min="12550" max="12550" width="14.42578125" style="154" customWidth="1"/>
    <col min="12551" max="12551" width="11.140625" style="154" customWidth="1"/>
    <col min="12552" max="12552" width="10.28515625" style="154" customWidth="1"/>
    <col min="12553" max="12553" width="13" style="154" customWidth="1"/>
    <col min="12554" max="12554" width="8.28515625" style="154" customWidth="1"/>
    <col min="12555" max="12799" width="10" style="154"/>
    <col min="12800" max="12800" width="2.5703125" style="154" customWidth="1"/>
    <col min="12801" max="12801" width="7.140625" style="154" customWidth="1"/>
    <col min="12802" max="12802" width="23.5703125" style="154" customWidth="1"/>
    <col min="12803" max="12803" width="9.7109375" style="154" customWidth="1"/>
    <col min="12804" max="12804" width="0" style="154" hidden="1" customWidth="1"/>
    <col min="12805" max="12805" width="4.7109375" style="154" customWidth="1"/>
    <col min="12806" max="12806" width="14.42578125" style="154" customWidth="1"/>
    <col min="12807" max="12807" width="11.140625" style="154" customWidth="1"/>
    <col min="12808" max="12808" width="10.28515625" style="154" customWidth="1"/>
    <col min="12809" max="12809" width="13" style="154" customWidth="1"/>
    <col min="12810" max="12810" width="8.28515625" style="154" customWidth="1"/>
    <col min="12811" max="13055" width="10" style="154"/>
    <col min="13056" max="13056" width="2.5703125" style="154" customWidth="1"/>
    <col min="13057" max="13057" width="7.140625" style="154" customWidth="1"/>
    <col min="13058" max="13058" width="23.5703125" style="154" customWidth="1"/>
    <col min="13059" max="13059" width="9.7109375" style="154" customWidth="1"/>
    <col min="13060" max="13060" width="0" style="154" hidden="1" customWidth="1"/>
    <col min="13061" max="13061" width="4.7109375" style="154" customWidth="1"/>
    <col min="13062" max="13062" width="14.42578125" style="154" customWidth="1"/>
    <col min="13063" max="13063" width="11.140625" style="154" customWidth="1"/>
    <col min="13064" max="13064" width="10.28515625" style="154" customWidth="1"/>
    <col min="13065" max="13065" width="13" style="154" customWidth="1"/>
    <col min="13066" max="13066" width="8.28515625" style="154" customWidth="1"/>
    <col min="13067" max="13311" width="10" style="154"/>
    <col min="13312" max="13312" width="2.5703125" style="154" customWidth="1"/>
    <col min="13313" max="13313" width="7.140625" style="154" customWidth="1"/>
    <col min="13314" max="13314" width="23.5703125" style="154" customWidth="1"/>
    <col min="13315" max="13315" width="9.7109375" style="154" customWidth="1"/>
    <col min="13316" max="13316" width="0" style="154" hidden="1" customWidth="1"/>
    <col min="13317" max="13317" width="4.7109375" style="154" customWidth="1"/>
    <col min="13318" max="13318" width="14.42578125" style="154" customWidth="1"/>
    <col min="13319" max="13319" width="11.140625" style="154" customWidth="1"/>
    <col min="13320" max="13320" width="10.28515625" style="154" customWidth="1"/>
    <col min="13321" max="13321" width="13" style="154" customWidth="1"/>
    <col min="13322" max="13322" width="8.28515625" style="154" customWidth="1"/>
    <col min="13323" max="13567" width="10" style="154"/>
    <col min="13568" max="13568" width="2.5703125" style="154" customWidth="1"/>
    <col min="13569" max="13569" width="7.140625" style="154" customWidth="1"/>
    <col min="13570" max="13570" width="23.5703125" style="154" customWidth="1"/>
    <col min="13571" max="13571" width="9.7109375" style="154" customWidth="1"/>
    <col min="13572" max="13572" width="0" style="154" hidden="1" customWidth="1"/>
    <col min="13573" max="13573" width="4.7109375" style="154" customWidth="1"/>
    <col min="13574" max="13574" width="14.42578125" style="154" customWidth="1"/>
    <col min="13575" max="13575" width="11.140625" style="154" customWidth="1"/>
    <col min="13576" max="13576" width="10.28515625" style="154" customWidth="1"/>
    <col min="13577" max="13577" width="13" style="154" customWidth="1"/>
    <col min="13578" max="13578" width="8.28515625" style="154" customWidth="1"/>
    <col min="13579" max="13823" width="10" style="154"/>
    <col min="13824" max="13824" width="2.5703125" style="154" customWidth="1"/>
    <col min="13825" max="13825" width="7.140625" style="154" customWidth="1"/>
    <col min="13826" max="13826" width="23.5703125" style="154" customWidth="1"/>
    <col min="13827" max="13827" width="9.7109375" style="154" customWidth="1"/>
    <col min="13828" max="13828" width="0" style="154" hidden="1" customWidth="1"/>
    <col min="13829" max="13829" width="4.7109375" style="154" customWidth="1"/>
    <col min="13830" max="13830" width="14.42578125" style="154" customWidth="1"/>
    <col min="13831" max="13831" width="11.140625" style="154" customWidth="1"/>
    <col min="13832" max="13832" width="10.28515625" style="154" customWidth="1"/>
    <col min="13833" max="13833" width="13" style="154" customWidth="1"/>
    <col min="13834" max="13834" width="8.28515625" style="154" customWidth="1"/>
    <col min="13835" max="14079" width="10" style="154"/>
    <col min="14080" max="14080" width="2.5703125" style="154" customWidth="1"/>
    <col min="14081" max="14081" width="7.140625" style="154" customWidth="1"/>
    <col min="14082" max="14082" width="23.5703125" style="154" customWidth="1"/>
    <col min="14083" max="14083" width="9.7109375" style="154" customWidth="1"/>
    <col min="14084" max="14084" width="0" style="154" hidden="1" customWidth="1"/>
    <col min="14085" max="14085" width="4.7109375" style="154" customWidth="1"/>
    <col min="14086" max="14086" width="14.42578125" style="154" customWidth="1"/>
    <col min="14087" max="14087" width="11.140625" style="154" customWidth="1"/>
    <col min="14088" max="14088" width="10.28515625" style="154" customWidth="1"/>
    <col min="14089" max="14089" width="13" style="154" customWidth="1"/>
    <col min="14090" max="14090" width="8.28515625" style="154" customWidth="1"/>
    <col min="14091" max="14335" width="10" style="154"/>
    <col min="14336" max="14336" width="2.5703125" style="154" customWidth="1"/>
    <col min="14337" max="14337" width="7.140625" style="154" customWidth="1"/>
    <col min="14338" max="14338" width="23.5703125" style="154" customWidth="1"/>
    <col min="14339" max="14339" width="9.7109375" style="154" customWidth="1"/>
    <col min="14340" max="14340" width="0" style="154" hidden="1" customWidth="1"/>
    <col min="14341" max="14341" width="4.7109375" style="154" customWidth="1"/>
    <col min="14342" max="14342" width="14.42578125" style="154" customWidth="1"/>
    <col min="14343" max="14343" width="11.140625" style="154" customWidth="1"/>
    <col min="14344" max="14344" width="10.28515625" style="154" customWidth="1"/>
    <col min="14345" max="14345" width="13" style="154" customWidth="1"/>
    <col min="14346" max="14346" width="8.28515625" style="154" customWidth="1"/>
    <col min="14347" max="14591" width="10" style="154"/>
    <col min="14592" max="14592" width="2.5703125" style="154" customWidth="1"/>
    <col min="14593" max="14593" width="7.140625" style="154" customWidth="1"/>
    <col min="14594" max="14594" width="23.5703125" style="154" customWidth="1"/>
    <col min="14595" max="14595" width="9.7109375" style="154" customWidth="1"/>
    <col min="14596" max="14596" width="0" style="154" hidden="1" customWidth="1"/>
    <col min="14597" max="14597" width="4.7109375" style="154" customWidth="1"/>
    <col min="14598" max="14598" width="14.42578125" style="154" customWidth="1"/>
    <col min="14599" max="14599" width="11.140625" style="154" customWidth="1"/>
    <col min="14600" max="14600" width="10.28515625" style="154" customWidth="1"/>
    <col min="14601" max="14601" width="13" style="154" customWidth="1"/>
    <col min="14602" max="14602" width="8.28515625" style="154" customWidth="1"/>
    <col min="14603" max="14847" width="10" style="154"/>
    <col min="14848" max="14848" width="2.5703125" style="154" customWidth="1"/>
    <col min="14849" max="14849" width="7.140625" style="154" customWidth="1"/>
    <col min="14850" max="14850" width="23.5703125" style="154" customWidth="1"/>
    <col min="14851" max="14851" width="9.7109375" style="154" customWidth="1"/>
    <col min="14852" max="14852" width="0" style="154" hidden="1" customWidth="1"/>
    <col min="14853" max="14853" width="4.7109375" style="154" customWidth="1"/>
    <col min="14854" max="14854" width="14.42578125" style="154" customWidth="1"/>
    <col min="14855" max="14855" width="11.140625" style="154" customWidth="1"/>
    <col min="14856" max="14856" width="10.28515625" style="154" customWidth="1"/>
    <col min="14857" max="14857" width="13" style="154" customWidth="1"/>
    <col min="14858" max="14858" width="8.28515625" style="154" customWidth="1"/>
    <col min="14859" max="15103" width="10" style="154"/>
    <col min="15104" max="15104" width="2.5703125" style="154" customWidth="1"/>
    <col min="15105" max="15105" width="7.140625" style="154" customWidth="1"/>
    <col min="15106" max="15106" width="23.5703125" style="154" customWidth="1"/>
    <col min="15107" max="15107" width="9.7109375" style="154" customWidth="1"/>
    <col min="15108" max="15108" width="0" style="154" hidden="1" customWidth="1"/>
    <col min="15109" max="15109" width="4.7109375" style="154" customWidth="1"/>
    <col min="15110" max="15110" width="14.42578125" style="154" customWidth="1"/>
    <col min="15111" max="15111" width="11.140625" style="154" customWidth="1"/>
    <col min="15112" max="15112" width="10.28515625" style="154" customWidth="1"/>
    <col min="15113" max="15113" width="13" style="154" customWidth="1"/>
    <col min="15114" max="15114" width="8.28515625" style="154" customWidth="1"/>
    <col min="15115" max="15359" width="10" style="154"/>
    <col min="15360" max="15360" width="2.5703125" style="154" customWidth="1"/>
    <col min="15361" max="15361" width="7.140625" style="154" customWidth="1"/>
    <col min="15362" max="15362" width="23.5703125" style="154" customWidth="1"/>
    <col min="15363" max="15363" width="9.7109375" style="154" customWidth="1"/>
    <col min="15364" max="15364" width="0" style="154" hidden="1" customWidth="1"/>
    <col min="15365" max="15365" width="4.7109375" style="154" customWidth="1"/>
    <col min="15366" max="15366" width="14.42578125" style="154" customWidth="1"/>
    <col min="15367" max="15367" width="11.140625" style="154" customWidth="1"/>
    <col min="15368" max="15368" width="10.28515625" style="154" customWidth="1"/>
    <col min="15369" max="15369" width="13" style="154" customWidth="1"/>
    <col min="15370" max="15370" width="8.28515625" style="154" customWidth="1"/>
    <col min="15371" max="15615" width="10" style="154"/>
    <col min="15616" max="15616" width="2.5703125" style="154" customWidth="1"/>
    <col min="15617" max="15617" width="7.140625" style="154" customWidth="1"/>
    <col min="15618" max="15618" width="23.5703125" style="154" customWidth="1"/>
    <col min="15619" max="15619" width="9.7109375" style="154" customWidth="1"/>
    <col min="15620" max="15620" width="0" style="154" hidden="1" customWidth="1"/>
    <col min="15621" max="15621" width="4.7109375" style="154" customWidth="1"/>
    <col min="15622" max="15622" width="14.42578125" style="154" customWidth="1"/>
    <col min="15623" max="15623" width="11.140625" style="154" customWidth="1"/>
    <col min="15624" max="15624" width="10.28515625" style="154" customWidth="1"/>
    <col min="15625" max="15625" width="13" style="154" customWidth="1"/>
    <col min="15626" max="15626" width="8.28515625" style="154" customWidth="1"/>
    <col min="15627" max="15871" width="10" style="154"/>
    <col min="15872" max="15872" width="2.5703125" style="154" customWidth="1"/>
    <col min="15873" max="15873" width="7.140625" style="154" customWidth="1"/>
    <col min="15874" max="15874" width="23.5703125" style="154" customWidth="1"/>
    <col min="15875" max="15875" width="9.7109375" style="154" customWidth="1"/>
    <col min="15876" max="15876" width="0" style="154" hidden="1" customWidth="1"/>
    <col min="15877" max="15877" width="4.7109375" style="154" customWidth="1"/>
    <col min="15878" max="15878" width="14.42578125" style="154" customWidth="1"/>
    <col min="15879" max="15879" width="11.140625" style="154" customWidth="1"/>
    <col min="15880" max="15880" width="10.28515625" style="154" customWidth="1"/>
    <col min="15881" max="15881" width="13" style="154" customWidth="1"/>
    <col min="15882" max="15882" width="8.28515625" style="154" customWidth="1"/>
    <col min="15883" max="16127" width="10" style="154"/>
    <col min="16128" max="16128" width="2.5703125" style="154" customWidth="1"/>
    <col min="16129" max="16129" width="7.140625" style="154" customWidth="1"/>
    <col min="16130" max="16130" width="23.5703125" style="154" customWidth="1"/>
    <col min="16131" max="16131" width="9.7109375" style="154" customWidth="1"/>
    <col min="16132" max="16132" width="0" style="154" hidden="1" customWidth="1"/>
    <col min="16133" max="16133" width="4.7109375" style="154" customWidth="1"/>
    <col min="16134" max="16134" width="14.42578125" style="154" customWidth="1"/>
    <col min="16135" max="16135" width="11.140625" style="154" customWidth="1"/>
    <col min="16136" max="16136" width="10.28515625" style="154" customWidth="1"/>
    <col min="16137" max="16137" width="13" style="154" customWidth="1"/>
    <col min="16138" max="16138" width="8.28515625" style="154" customWidth="1"/>
    <col min="16139" max="16384" width="10" style="154"/>
  </cols>
  <sheetData>
    <row r="3" spans="1:12" ht="12" customHeight="1">
      <c r="B3" s="79" t="s">
        <v>179</v>
      </c>
      <c r="D3" s="155"/>
      <c r="E3" s="155"/>
      <c r="F3" s="155"/>
      <c r="G3" s="155"/>
      <c r="H3" s="155"/>
      <c r="I3" s="155" t="s">
        <v>221</v>
      </c>
      <c r="J3" s="156">
        <v>6.1</v>
      </c>
    </row>
    <row r="4" spans="1:12" ht="12" customHeight="1">
      <c r="B4" s="79" t="s">
        <v>176</v>
      </c>
      <c r="D4" s="155"/>
      <c r="E4" s="155"/>
      <c r="F4" s="155"/>
      <c r="G4" s="155"/>
      <c r="H4" s="155"/>
      <c r="I4" s="155"/>
      <c r="J4" s="156"/>
    </row>
    <row r="5" spans="1:12" ht="12" customHeight="1">
      <c r="B5" s="79" t="s">
        <v>94</v>
      </c>
      <c r="D5" s="155"/>
      <c r="E5" s="155"/>
      <c r="F5" s="155"/>
      <c r="G5" s="155"/>
      <c r="H5" s="155"/>
      <c r="I5" s="155"/>
      <c r="J5" s="156"/>
    </row>
    <row r="6" spans="1:12" ht="12" customHeight="1">
      <c r="D6" s="155"/>
      <c r="E6" s="155"/>
      <c r="F6" s="155"/>
      <c r="G6" s="155"/>
      <c r="H6" s="155"/>
      <c r="I6" s="155"/>
      <c r="J6" s="156"/>
    </row>
    <row r="7" spans="1:12" ht="12" customHeight="1">
      <c r="D7" s="155"/>
      <c r="E7" s="155"/>
      <c r="F7" s="155"/>
      <c r="G7" s="155"/>
      <c r="H7" s="155"/>
      <c r="I7" s="155"/>
      <c r="J7" s="156"/>
    </row>
    <row r="8" spans="1:12" ht="12" customHeight="1">
      <c r="D8" s="155"/>
      <c r="E8" s="155"/>
      <c r="F8" s="155" t="s">
        <v>104</v>
      </c>
      <c r="G8" s="155"/>
      <c r="H8" s="155"/>
      <c r="I8" s="155" t="s">
        <v>224</v>
      </c>
      <c r="J8" s="156"/>
    </row>
    <row r="9" spans="1:12" ht="12" customHeight="1">
      <c r="D9" s="157" t="s">
        <v>106</v>
      </c>
      <c r="E9" s="157" t="s">
        <v>68</v>
      </c>
      <c r="F9" s="157" t="s">
        <v>107</v>
      </c>
      <c r="G9" s="157" t="s">
        <v>108</v>
      </c>
      <c r="H9" s="157" t="s">
        <v>109</v>
      </c>
      <c r="I9" s="157" t="s">
        <v>110</v>
      </c>
      <c r="J9" s="158" t="s">
        <v>111</v>
      </c>
    </row>
    <row r="10" spans="1:12" ht="12" customHeight="1">
      <c r="A10" s="159"/>
      <c r="B10" s="160" t="s">
        <v>112</v>
      </c>
      <c r="C10" s="159"/>
      <c r="D10" s="161"/>
      <c r="E10" s="161"/>
      <c r="F10" s="161"/>
      <c r="G10" s="161"/>
      <c r="H10" s="161"/>
      <c r="I10" s="162"/>
      <c r="J10" s="163"/>
    </row>
    <row r="11" spans="1:12" ht="12" customHeight="1">
      <c r="A11" s="159"/>
      <c r="B11" s="164" t="s">
        <v>113</v>
      </c>
      <c r="C11" s="159"/>
      <c r="D11" s="161" t="s">
        <v>34</v>
      </c>
      <c r="E11" s="161">
        <v>3</v>
      </c>
      <c r="F11" s="162">
        <v>114980465.12505874</v>
      </c>
      <c r="G11" s="162" t="s">
        <v>37</v>
      </c>
      <c r="H11" s="165">
        <v>0.4262831716003761</v>
      </c>
      <c r="I11" s="166">
        <f t="shared" ref="I11:I17" si="0">H11*F11</f>
        <v>49014237.345596477</v>
      </c>
      <c r="J11" s="163"/>
      <c r="K11" s="129"/>
      <c r="L11" s="89"/>
    </row>
    <row r="12" spans="1:12" ht="12" customHeight="1">
      <c r="A12" s="159"/>
      <c r="B12" s="164" t="s">
        <v>114</v>
      </c>
      <c r="C12" s="159"/>
      <c r="D12" s="161" t="s">
        <v>39</v>
      </c>
      <c r="E12" s="161">
        <v>3</v>
      </c>
      <c r="F12" s="162">
        <v>946727.98972483783</v>
      </c>
      <c r="G12" s="162" t="s">
        <v>37</v>
      </c>
      <c r="H12" s="165">
        <v>0.4262831716003761</v>
      </c>
      <c r="I12" s="166">
        <f t="shared" si="0"/>
        <v>403574.21010275214</v>
      </c>
      <c r="J12" s="163"/>
      <c r="K12" s="167"/>
      <c r="L12" s="89"/>
    </row>
    <row r="13" spans="1:12" ht="12" customHeight="1">
      <c r="A13" s="159"/>
      <c r="B13" s="164" t="s">
        <v>114</v>
      </c>
      <c r="C13" s="159"/>
      <c r="D13" s="161" t="s">
        <v>39</v>
      </c>
      <c r="E13" s="161">
        <v>3</v>
      </c>
      <c r="F13" s="162">
        <v>6744983.2351167519</v>
      </c>
      <c r="G13" s="162" t="s">
        <v>40</v>
      </c>
      <c r="H13" s="165">
        <v>0.4262831716003761</v>
      </c>
      <c r="I13" s="166">
        <f t="shared" si="0"/>
        <v>2875272.8458569343</v>
      </c>
      <c r="J13" s="163"/>
      <c r="K13" s="167"/>
      <c r="L13" s="63"/>
    </row>
    <row r="14" spans="1:12" ht="12" customHeight="1">
      <c r="A14" s="159"/>
      <c r="B14" s="164" t="s">
        <v>114</v>
      </c>
      <c r="C14" s="159"/>
      <c r="D14" s="161" t="s">
        <v>39</v>
      </c>
      <c r="E14" s="161">
        <v>3</v>
      </c>
      <c r="F14" s="162">
        <v>4714554.3112806641</v>
      </c>
      <c r="G14" s="162" t="s">
        <v>41</v>
      </c>
      <c r="H14" s="165">
        <v>0.4262831716003761</v>
      </c>
      <c r="I14" s="166">
        <f t="shared" si="0"/>
        <v>2009735.1644949482</v>
      </c>
      <c r="J14" s="163"/>
      <c r="K14" s="167"/>
      <c r="L14" s="63"/>
    </row>
    <row r="15" spans="1:12" ht="12" customHeight="1">
      <c r="A15" s="159"/>
      <c r="B15" s="164" t="s">
        <v>115</v>
      </c>
      <c r="C15" s="159"/>
      <c r="D15" s="161" t="s">
        <v>42</v>
      </c>
      <c r="E15" s="161">
        <v>3</v>
      </c>
      <c r="F15" s="162">
        <v>24709986.855649315</v>
      </c>
      <c r="G15" s="162" t="s">
        <v>37</v>
      </c>
      <c r="H15" s="165">
        <v>0.4262831716003761</v>
      </c>
      <c r="I15" s="166">
        <f t="shared" si="0"/>
        <v>10533451.567029795</v>
      </c>
      <c r="J15" s="163"/>
      <c r="K15" s="167"/>
      <c r="L15" s="63"/>
    </row>
    <row r="16" spans="1:12" ht="12" customHeight="1">
      <c r="A16" s="159"/>
      <c r="B16" s="164" t="s">
        <v>115</v>
      </c>
      <c r="C16" s="159"/>
      <c r="D16" s="161" t="s">
        <v>42</v>
      </c>
      <c r="E16" s="161">
        <v>3</v>
      </c>
      <c r="F16" s="162">
        <v>-14326889.94765266</v>
      </c>
      <c r="G16" s="162" t="s">
        <v>167</v>
      </c>
      <c r="H16" s="165">
        <v>0.4262831716003761</v>
      </c>
      <c r="I16" s="166">
        <f t="shared" si="0"/>
        <v>-6107312.0860549221</v>
      </c>
      <c r="J16" s="163"/>
      <c r="K16" s="167"/>
      <c r="L16" s="63"/>
    </row>
    <row r="17" spans="1:17" ht="12" customHeight="1">
      <c r="A17" s="159"/>
      <c r="B17" s="164" t="s">
        <v>116</v>
      </c>
      <c r="C17" s="159"/>
      <c r="D17" s="161" t="s">
        <v>44</v>
      </c>
      <c r="E17" s="161">
        <v>3</v>
      </c>
      <c r="F17" s="162">
        <v>4366401.9953553397</v>
      </c>
      <c r="G17" s="162" t="s">
        <v>37</v>
      </c>
      <c r="H17" s="165">
        <v>0.4262831716003761</v>
      </c>
      <c r="I17" s="166">
        <f t="shared" si="0"/>
        <v>1861323.6910622849</v>
      </c>
      <c r="J17" s="163"/>
      <c r="K17" s="167"/>
      <c r="L17" s="89"/>
    </row>
    <row r="18" spans="1:17" ht="12" customHeight="1">
      <c r="A18" s="159"/>
      <c r="B18" s="164" t="s">
        <v>117</v>
      </c>
      <c r="C18" s="159"/>
      <c r="D18" s="161">
        <v>403360</v>
      </c>
      <c r="E18" s="161">
        <v>3</v>
      </c>
      <c r="F18" s="162">
        <v>44109.318852629251</v>
      </c>
      <c r="G18" s="162" t="s">
        <v>49</v>
      </c>
      <c r="H18" s="165" t="s">
        <v>165</v>
      </c>
      <c r="I18" s="166">
        <v>60905.434723161903</v>
      </c>
      <c r="J18" s="163"/>
      <c r="K18" s="167"/>
      <c r="L18" s="89"/>
    </row>
    <row r="19" spans="1:17" ht="12" customHeight="1">
      <c r="A19" s="159"/>
      <c r="B19" s="164" t="s">
        <v>117</v>
      </c>
      <c r="C19" s="159"/>
      <c r="D19" s="161">
        <v>403361</v>
      </c>
      <c r="E19" s="161">
        <v>3</v>
      </c>
      <c r="F19" s="162">
        <v>66200.31983143909</v>
      </c>
      <c r="G19" s="162" t="s">
        <v>49</v>
      </c>
      <c r="H19" s="165" t="s">
        <v>165</v>
      </c>
      <c r="I19" s="166">
        <v>91408.331913196598</v>
      </c>
      <c r="J19" s="163"/>
      <c r="K19" s="167"/>
      <c r="L19" s="89"/>
    </row>
    <row r="20" spans="1:17" ht="12" customHeight="1">
      <c r="A20" s="159"/>
      <c r="B20" s="164" t="s">
        <v>117</v>
      </c>
      <c r="C20" s="159"/>
      <c r="D20" s="161">
        <v>403362</v>
      </c>
      <c r="E20" s="161">
        <v>3</v>
      </c>
      <c r="F20" s="162">
        <v>653942.51440744661</v>
      </c>
      <c r="G20" s="162" t="s">
        <v>49</v>
      </c>
      <c r="H20" s="165" t="s">
        <v>165</v>
      </c>
      <c r="I20" s="166">
        <v>902953.25704330183</v>
      </c>
      <c r="J20" s="161"/>
      <c r="K20" s="167"/>
      <c r="L20" s="89"/>
    </row>
    <row r="21" spans="1:17" ht="12" customHeight="1">
      <c r="A21" s="159"/>
      <c r="B21" s="164" t="s">
        <v>117</v>
      </c>
      <c r="C21" s="159"/>
      <c r="D21" s="161">
        <v>403363</v>
      </c>
      <c r="E21" s="161">
        <v>3</v>
      </c>
      <c r="F21" s="162">
        <v>0</v>
      </c>
      <c r="G21" s="162" t="s">
        <v>49</v>
      </c>
      <c r="H21" s="165" t="s">
        <v>165</v>
      </c>
      <c r="I21" s="166">
        <v>0</v>
      </c>
      <c r="J21" s="161"/>
      <c r="K21" s="167"/>
      <c r="L21" s="126"/>
      <c r="M21" s="159"/>
      <c r="N21" s="159"/>
      <c r="O21" s="159"/>
      <c r="P21" s="159"/>
      <c r="Q21" s="159"/>
    </row>
    <row r="22" spans="1:17" ht="12" customHeight="1">
      <c r="A22" s="159"/>
      <c r="B22" s="164" t="s">
        <v>117</v>
      </c>
      <c r="C22" s="159"/>
      <c r="D22" s="161">
        <v>403364</v>
      </c>
      <c r="E22" s="161">
        <v>3</v>
      </c>
      <c r="F22" s="162">
        <v>750564.97067187214</v>
      </c>
      <c r="G22" s="162" t="s">
        <v>49</v>
      </c>
      <c r="H22" s="165" t="s">
        <v>165</v>
      </c>
      <c r="I22" s="166">
        <v>1036367.9833614745</v>
      </c>
      <c r="J22" s="168"/>
      <c r="K22" s="167"/>
      <c r="L22" s="126"/>
      <c r="M22" s="159"/>
      <c r="N22" s="159"/>
      <c r="O22" s="159"/>
      <c r="P22" s="159"/>
      <c r="Q22" s="159"/>
    </row>
    <row r="23" spans="1:17" ht="12" customHeight="1">
      <c r="A23" s="159"/>
      <c r="B23" s="164" t="s">
        <v>117</v>
      </c>
      <c r="C23" s="159"/>
      <c r="D23" s="161">
        <v>403365</v>
      </c>
      <c r="E23" s="161">
        <v>3</v>
      </c>
      <c r="F23" s="162">
        <v>502179.94965625554</v>
      </c>
      <c r="G23" s="162" t="s">
        <v>49</v>
      </c>
      <c r="H23" s="165" t="s">
        <v>165</v>
      </c>
      <c r="I23" s="166">
        <v>693401.95991819713</v>
      </c>
      <c r="J23" s="168"/>
      <c r="K23" s="159"/>
      <c r="L23" s="169"/>
      <c r="M23" s="169"/>
      <c r="N23" s="169"/>
      <c r="O23" s="169"/>
      <c r="P23" s="169"/>
      <c r="Q23" s="169"/>
    </row>
    <row r="24" spans="1:17" ht="12" customHeight="1">
      <c r="A24" s="159"/>
      <c r="B24" s="164" t="s">
        <v>117</v>
      </c>
      <c r="C24" s="159"/>
      <c r="D24" s="161">
        <v>403366</v>
      </c>
      <c r="E24" s="161">
        <v>3</v>
      </c>
      <c r="F24" s="162">
        <v>237699.44613583179</v>
      </c>
      <c r="G24" s="162" t="s">
        <v>49</v>
      </c>
      <c r="H24" s="165" t="s">
        <v>165</v>
      </c>
      <c r="I24" s="166">
        <v>328211.55431409919</v>
      </c>
      <c r="J24" s="168"/>
      <c r="K24" s="159"/>
      <c r="L24" s="170"/>
      <c r="M24" s="170"/>
      <c r="N24" s="170"/>
      <c r="O24" s="170"/>
      <c r="P24" s="170"/>
      <c r="Q24" s="170"/>
    </row>
    <row r="25" spans="1:17" ht="12" customHeight="1">
      <c r="A25" s="159"/>
      <c r="B25" s="164" t="s">
        <v>117</v>
      </c>
      <c r="C25" s="159"/>
      <c r="D25" s="161">
        <v>403367</v>
      </c>
      <c r="E25" s="161">
        <v>3</v>
      </c>
      <c r="F25" s="162">
        <v>559832.02075311239</v>
      </c>
      <c r="G25" s="162" t="s">
        <v>49</v>
      </c>
      <c r="H25" s="165" t="s">
        <v>165</v>
      </c>
      <c r="I25" s="166">
        <v>773007.00810713344</v>
      </c>
      <c r="J25" s="168"/>
      <c r="K25" s="159"/>
      <c r="L25" s="168"/>
      <c r="M25" s="168"/>
      <c r="N25" s="168"/>
      <c r="O25" s="168"/>
      <c r="P25" s="168"/>
      <c r="Q25" s="168"/>
    </row>
    <row r="26" spans="1:17" ht="12" customHeight="1">
      <c r="A26" s="159"/>
      <c r="B26" s="164" t="s">
        <v>117</v>
      </c>
      <c r="C26" s="159"/>
      <c r="D26" s="161">
        <v>403368</v>
      </c>
      <c r="E26" s="161">
        <v>3</v>
      </c>
      <c r="F26" s="162">
        <v>859758.00180917513</v>
      </c>
      <c r="G26" s="162" t="s">
        <v>49</v>
      </c>
      <c r="H26" s="174" t="s">
        <v>165</v>
      </c>
      <c r="I26" s="172">
        <v>1187139.9563401677</v>
      </c>
      <c r="J26" s="168"/>
      <c r="K26" s="173"/>
      <c r="L26" s="131"/>
      <c r="M26" s="131"/>
      <c r="N26" s="131"/>
      <c r="O26" s="131"/>
      <c r="P26" s="131"/>
      <c r="Q26" s="131"/>
    </row>
    <row r="27" spans="1:17" ht="12" customHeight="1">
      <c r="A27" s="159"/>
      <c r="B27" s="164" t="s">
        <v>117</v>
      </c>
      <c r="C27" s="159"/>
      <c r="D27" s="161">
        <v>403369</v>
      </c>
      <c r="E27" s="161">
        <v>3</v>
      </c>
      <c r="F27" s="162">
        <v>465535.67625946866</v>
      </c>
      <c r="G27" s="162" t="s">
        <v>49</v>
      </c>
      <c r="H27" s="174" t="s">
        <v>165</v>
      </c>
      <c r="I27" s="172">
        <v>642804.13933515118</v>
      </c>
      <c r="J27" s="168"/>
      <c r="K27" s="173"/>
      <c r="L27" s="131"/>
      <c r="M27" s="131"/>
      <c r="N27" s="131"/>
      <c r="O27" s="131"/>
      <c r="P27" s="131"/>
      <c r="Q27" s="131"/>
    </row>
    <row r="28" spans="1:17" ht="12" customHeight="1">
      <c r="A28" s="159"/>
      <c r="B28" s="164" t="s">
        <v>117</v>
      </c>
      <c r="C28" s="159"/>
      <c r="D28" s="161">
        <v>403370</v>
      </c>
      <c r="E28" s="161">
        <v>3</v>
      </c>
      <c r="F28" s="162">
        <v>130845.58665985195</v>
      </c>
      <c r="G28" s="162" t="s">
        <v>49</v>
      </c>
      <c r="H28" s="174" t="s">
        <v>165</v>
      </c>
      <c r="I28" s="172">
        <v>180669.47176742478</v>
      </c>
      <c r="K28" s="174"/>
      <c r="L28" s="131"/>
      <c r="M28" s="131"/>
      <c r="N28" s="131"/>
      <c r="O28" s="131"/>
      <c r="P28" s="131"/>
      <c r="Q28" s="131"/>
    </row>
    <row r="29" spans="1:17" ht="12" customHeight="1">
      <c r="A29" s="159"/>
      <c r="B29" s="164" t="s">
        <v>117</v>
      </c>
      <c r="C29" s="159"/>
      <c r="D29" s="161">
        <v>403371</v>
      </c>
      <c r="E29" s="161">
        <v>3</v>
      </c>
      <c r="F29" s="162">
        <v>6536.1495801745441</v>
      </c>
      <c r="G29" s="162" t="s">
        <v>49</v>
      </c>
      <c r="H29" s="174" t="s">
        <v>165</v>
      </c>
      <c r="I29" s="172">
        <v>9025.0097247288104</v>
      </c>
      <c r="K29" s="174"/>
      <c r="L29" s="131"/>
      <c r="M29" s="131"/>
      <c r="N29" s="131"/>
      <c r="O29" s="131"/>
      <c r="P29" s="131"/>
      <c r="Q29" s="131"/>
    </row>
    <row r="30" spans="1:17" ht="12" customHeight="1">
      <c r="A30" s="159"/>
      <c r="B30" s="164" t="s">
        <v>117</v>
      </c>
      <c r="C30" s="159"/>
      <c r="D30" s="161">
        <v>403373</v>
      </c>
      <c r="E30" s="161">
        <v>3</v>
      </c>
      <c r="F30" s="162">
        <v>45311.389182392952</v>
      </c>
      <c r="G30" s="162" t="s">
        <v>49</v>
      </c>
      <c r="H30" s="174" t="s">
        <v>165</v>
      </c>
      <c r="I30" s="172">
        <v>62565.23401062491</v>
      </c>
      <c r="K30" s="173"/>
      <c r="L30" s="131"/>
      <c r="M30" s="131"/>
      <c r="N30" s="131"/>
      <c r="O30" s="131"/>
      <c r="P30" s="131"/>
      <c r="Q30" s="131"/>
    </row>
    <row r="31" spans="1:17" ht="12" customHeight="1">
      <c r="A31" s="159"/>
      <c r="B31" s="164" t="s">
        <v>118</v>
      </c>
      <c r="C31" s="159"/>
      <c r="D31" s="161" t="s">
        <v>52</v>
      </c>
      <c r="E31" s="161">
        <v>3</v>
      </c>
      <c r="F31" s="162">
        <v>99064.898774014786</v>
      </c>
      <c r="G31" s="162" t="s">
        <v>45</v>
      </c>
      <c r="H31" s="174">
        <v>0</v>
      </c>
      <c r="I31" s="172">
        <f t="shared" ref="I31:I37" si="1">O31</f>
        <v>0</v>
      </c>
      <c r="J31" s="175"/>
      <c r="K31" s="173"/>
      <c r="L31" s="131"/>
      <c r="M31" s="131"/>
      <c r="N31" s="131"/>
      <c r="O31" s="131"/>
      <c r="P31" s="131"/>
      <c r="Q31" s="131"/>
    </row>
    <row r="32" spans="1:17" ht="12" customHeight="1">
      <c r="A32" s="159"/>
      <c r="B32" s="164" t="s">
        <v>118</v>
      </c>
      <c r="C32" s="159"/>
      <c r="D32" s="161" t="s">
        <v>52</v>
      </c>
      <c r="E32" s="161">
        <v>3</v>
      </c>
      <c r="F32" s="162">
        <v>-3635.351457756944</v>
      </c>
      <c r="G32" s="162" t="s">
        <v>46</v>
      </c>
      <c r="H32" s="174">
        <v>0</v>
      </c>
      <c r="I32" s="172">
        <f t="shared" si="1"/>
        <v>0</v>
      </c>
      <c r="J32" s="175"/>
      <c r="K32" s="173"/>
      <c r="L32" s="131"/>
      <c r="M32" s="131"/>
      <c r="N32" s="131"/>
      <c r="O32" s="131"/>
      <c r="P32" s="131"/>
      <c r="Q32" s="131"/>
    </row>
    <row r="33" spans="1:17" ht="12" customHeight="1">
      <c r="A33" s="159"/>
      <c r="B33" s="164" t="s">
        <v>118</v>
      </c>
      <c r="C33" s="159"/>
      <c r="D33" s="161" t="s">
        <v>52</v>
      </c>
      <c r="E33" s="161">
        <v>3</v>
      </c>
      <c r="F33" s="162">
        <v>-276170.22165730619</v>
      </c>
      <c r="G33" s="162" t="s">
        <v>47</v>
      </c>
      <c r="H33" s="174">
        <v>0</v>
      </c>
      <c r="I33" s="172">
        <f t="shared" si="1"/>
        <v>0</v>
      </c>
      <c r="J33" s="175"/>
      <c r="K33" s="173"/>
      <c r="L33" s="131"/>
      <c r="M33" s="131"/>
      <c r="N33" s="131"/>
      <c r="O33" s="131"/>
      <c r="P33" s="131"/>
      <c r="Q33" s="131"/>
    </row>
    <row r="34" spans="1:17" ht="12" customHeight="1">
      <c r="A34" s="159"/>
      <c r="B34" s="164" t="s">
        <v>118</v>
      </c>
      <c r="C34" s="159"/>
      <c r="D34" s="161" t="s">
        <v>52</v>
      </c>
      <c r="E34" s="161">
        <v>3</v>
      </c>
      <c r="F34" s="162">
        <v>-370552.94871688774</v>
      </c>
      <c r="G34" s="162" t="s">
        <v>216</v>
      </c>
      <c r="H34" s="174">
        <v>0</v>
      </c>
      <c r="I34" s="172">
        <f t="shared" si="1"/>
        <v>0</v>
      </c>
      <c r="J34" s="175"/>
      <c r="K34" s="173"/>
      <c r="L34" s="131"/>
      <c r="M34" s="131"/>
      <c r="N34" s="131"/>
      <c r="O34" s="131"/>
      <c r="P34" s="131"/>
      <c r="Q34" s="131"/>
    </row>
    <row r="35" spans="1:17" ht="12" customHeight="1">
      <c r="A35" s="159"/>
      <c r="B35" s="164" t="s">
        <v>118</v>
      </c>
      <c r="C35" s="159"/>
      <c r="D35" s="161" t="s">
        <v>52</v>
      </c>
      <c r="E35" s="161">
        <v>3</v>
      </c>
      <c r="F35" s="162">
        <v>45001.217520107515</v>
      </c>
      <c r="G35" s="162" t="s">
        <v>49</v>
      </c>
      <c r="H35" s="174">
        <v>1</v>
      </c>
      <c r="I35" s="172">
        <f t="shared" si="1"/>
        <v>0</v>
      </c>
      <c r="J35" s="175"/>
      <c r="K35" s="173"/>
      <c r="L35" s="131"/>
      <c r="M35" s="131"/>
      <c r="N35" s="131"/>
      <c r="O35" s="131"/>
      <c r="P35" s="131"/>
      <c r="Q35" s="131"/>
    </row>
    <row r="36" spans="1:17" ht="12" customHeight="1">
      <c r="A36" s="159"/>
      <c r="B36" s="164" t="s">
        <v>118</v>
      </c>
      <c r="C36" s="159"/>
      <c r="D36" s="161" t="s">
        <v>52</v>
      </c>
      <c r="E36" s="161">
        <v>3</v>
      </c>
      <c r="F36" s="162">
        <v>34130.343857535045</v>
      </c>
      <c r="G36" s="162" t="s">
        <v>50</v>
      </c>
      <c r="H36" s="174">
        <v>0</v>
      </c>
      <c r="I36" s="172">
        <f t="shared" si="1"/>
        <v>0</v>
      </c>
      <c r="J36" s="175"/>
      <c r="K36" s="173"/>
      <c r="L36" s="131"/>
      <c r="M36" s="131"/>
      <c r="N36" s="131"/>
      <c r="O36" s="131"/>
      <c r="P36" s="131"/>
      <c r="Q36" s="131"/>
    </row>
    <row r="37" spans="1:17" ht="12" customHeight="1">
      <c r="A37" s="159"/>
      <c r="B37" s="164" t="s">
        <v>118</v>
      </c>
      <c r="C37" s="159"/>
      <c r="D37" s="161" t="s">
        <v>52</v>
      </c>
      <c r="E37" s="161">
        <v>3</v>
      </c>
      <c r="F37" s="162">
        <v>616748.87406647659</v>
      </c>
      <c r="G37" s="162" t="s">
        <v>37</v>
      </c>
      <c r="H37" s="174">
        <v>0.4262831716003761</v>
      </c>
      <c r="I37" s="172">
        <f t="shared" si="1"/>
        <v>0</v>
      </c>
      <c r="J37" s="175"/>
      <c r="K37" s="173"/>
      <c r="L37" s="131"/>
      <c r="M37" s="131"/>
      <c r="N37" s="131"/>
      <c r="O37" s="131"/>
      <c r="P37" s="131"/>
      <c r="Q37" s="131"/>
    </row>
    <row r="38" spans="1:17" ht="12" customHeight="1">
      <c r="A38" s="159"/>
      <c r="B38" s="164" t="s">
        <v>118</v>
      </c>
      <c r="C38" s="159"/>
      <c r="D38" s="161" t="s">
        <v>52</v>
      </c>
      <c r="E38" s="161">
        <v>3</v>
      </c>
      <c r="F38" s="162">
        <v>-299956.34601094387</v>
      </c>
      <c r="G38" s="162" t="s">
        <v>53</v>
      </c>
      <c r="H38" s="174">
        <v>0.4247028503779125</v>
      </c>
      <c r="I38" s="166">
        <f>H38*F38</f>
        <v>-127392.31513979124</v>
      </c>
      <c r="J38" s="161"/>
      <c r="K38" s="161"/>
      <c r="L38" s="131"/>
      <c r="M38" s="131"/>
      <c r="N38" s="131"/>
      <c r="O38" s="131"/>
      <c r="P38" s="131"/>
      <c r="Q38" s="131"/>
    </row>
    <row r="39" spans="1:17" ht="12" customHeight="1">
      <c r="A39" s="159"/>
      <c r="B39" s="164" t="s">
        <v>118</v>
      </c>
      <c r="C39" s="159"/>
      <c r="D39" s="161" t="s">
        <v>52</v>
      </c>
      <c r="E39" s="161">
        <v>3</v>
      </c>
      <c r="F39" s="162">
        <v>-236942.9965962267</v>
      </c>
      <c r="G39" s="162" t="s">
        <v>54</v>
      </c>
      <c r="H39" s="174">
        <v>0.461289372337361</v>
      </c>
      <c r="I39" s="166">
        <f>H39*F39</f>
        <v>-109299.28617960688</v>
      </c>
      <c r="J39" s="168"/>
      <c r="K39" s="159"/>
      <c r="L39" s="164"/>
      <c r="M39" s="164"/>
      <c r="N39" s="159"/>
      <c r="O39" s="159"/>
      <c r="P39" s="159"/>
      <c r="Q39" s="159"/>
    </row>
    <row r="40" spans="1:17" ht="12" customHeight="1">
      <c r="A40" s="159"/>
      <c r="B40" s="164" t="s">
        <v>118</v>
      </c>
      <c r="C40" s="159"/>
      <c r="D40" s="161" t="s">
        <v>52</v>
      </c>
      <c r="E40" s="161">
        <v>3</v>
      </c>
      <c r="F40" s="162">
        <v>29303.619007881403</v>
      </c>
      <c r="G40" s="162" t="s">
        <v>55</v>
      </c>
      <c r="H40" s="173">
        <v>0.41971722672390366</v>
      </c>
      <c r="I40" s="166">
        <f>H40*F40</f>
        <v>12299.233702961852</v>
      </c>
      <c r="J40" s="168"/>
      <c r="K40" s="159"/>
      <c r="L40" s="159"/>
      <c r="M40" s="159"/>
      <c r="N40" s="159"/>
      <c r="O40" s="159"/>
      <c r="P40" s="159"/>
      <c r="Q40" s="159"/>
    </row>
    <row r="41" spans="1:17" ht="12" customHeight="1">
      <c r="A41" s="159"/>
      <c r="B41" s="182" t="s">
        <v>219</v>
      </c>
      <c r="C41" s="159"/>
      <c r="D41" s="161"/>
      <c r="E41" s="161"/>
      <c r="F41" s="177">
        <f>SUM(F11:F40)</f>
        <v>146095735.99711955</v>
      </c>
      <c r="G41" s="162"/>
      <c r="H41" s="171"/>
      <c r="I41" s="177">
        <f>SUM(I11:I40)</f>
        <v>66334349.711030491</v>
      </c>
      <c r="J41" s="168" t="s">
        <v>119</v>
      </c>
      <c r="K41" s="159"/>
      <c r="L41" s="159"/>
      <c r="M41" s="159"/>
      <c r="N41" s="159"/>
      <c r="O41" s="159"/>
      <c r="P41" s="159"/>
      <c r="Q41" s="159"/>
    </row>
    <row r="42" spans="1:17" ht="12" customHeight="1">
      <c r="A42" s="159"/>
      <c r="B42" s="164"/>
      <c r="C42" s="159"/>
      <c r="D42" s="161"/>
      <c r="E42" s="161"/>
      <c r="F42" s="162"/>
      <c r="G42" s="162"/>
      <c r="H42" s="171"/>
      <c r="I42" s="166"/>
      <c r="J42" s="168"/>
    </row>
    <row r="43" spans="1:17" ht="12" customHeight="1">
      <c r="B43" s="164"/>
      <c r="C43" s="159"/>
      <c r="D43" s="161"/>
      <c r="E43" s="161"/>
      <c r="F43" s="162"/>
      <c r="G43" s="162"/>
      <c r="H43" s="171"/>
      <c r="I43" s="166"/>
      <c r="J43" s="159"/>
    </row>
    <row r="44" spans="1:17" ht="12" customHeight="1">
      <c r="B44" s="164"/>
      <c r="C44" s="159"/>
      <c r="D44" s="161"/>
      <c r="E44" s="161"/>
      <c r="F44" s="162"/>
      <c r="G44" s="162"/>
      <c r="H44" s="171"/>
      <c r="I44" s="166"/>
      <c r="J44" s="159"/>
    </row>
    <row r="45" spans="1:17" ht="12" customHeight="1">
      <c r="B45" s="164"/>
      <c r="C45" s="159"/>
      <c r="D45" s="161"/>
      <c r="E45" s="161"/>
      <c r="F45" s="162"/>
      <c r="G45" s="162"/>
      <c r="H45" s="165"/>
      <c r="I45" s="166"/>
      <c r="J45" s="159"/>
    </row>
    <row r="46" spans="1:17" ht="12" customHeight="1">
      <c r="B46" s="164"/>
      <c r="C46" s="159"/>
      <c r="D46" s="161"/>
      <c r="E46" s="161"/>
      <c r="F46" s="162"/>
      <c r="G46" s="162"/>
      <c r="H46" s="165"/>
      <c r="I46" s="166"/>
      <c r="J46" s="159"/>
    </row>
    <row r="47" spans="1:17" ht="12" customHeight="1">
      <c r="B47" s="164"/>
      <c r="C47" s="159"/>
      <c r="D47" s="161"/>
      <c r="E47" s="161"/>
      <c r="F47" s="162"/>
      <c r="G47" s="162"/>
      <c r="H47" s="165"/>
      <c r="I47" s="166"/>
      <c r="J47" s="175"/>
    </row>
    <row r="48" spans="1:17" ht="12" customHeight="1">
      <c r="B48" s="164"/>
      <c r="C48" s="159"/>
      <c r="D48" s="161"/>
      <c r="E48" s="161"/>
      <c r="F48" s="162"/>
      <c r="G48" s="162"/>
      <c r="H48" s="165"/>
      <c r="I48" s="166"/>
      <c r="J48" s="175"/>
    </row>
    <row r="49" spans="1:10" ht="12" customHeight="1">
      <c r="A49" s="159"/>
      <c r="B49" s="164"/>
      <c r="C49" s="159"/>
      <c r="D49" s="161"/>
      <c r="E49" s="161"/>
      <c r="F49" s="162"/>
      <c r="G49" s="162"/>
      <c r="H49" s="165"/>
      <c r="I49" s="166"/>
      <c r="J49" s="175"/>
    </row>
    <row r="50" spans="1:10" ht="12" customHeight="1">
      <c r="A50" s="159"/>
      <c r="B50" s="164"/>
      <c r="C50" s="159"/>
      <c r="D50" s="161"/>
      <c r="E50" s="161"/>
      <c r="F50" s="162"/>
      <c r="G50" s="162"/>
      <c r="H50" s="165"/>
      <c r="I50" s="166"/>
      <c r="J50" s="175"/>
    </row>
    <row r="51" spans="1:10" ht="12" customHeight="1">
      <c r="A51" s="159"/>
      <c r="B51" s="164"/>
      <c r="C51" s="159"/>
      <c r="D51" s="161"/>
      <c r="E51" s="161"/>
      <c r="F51" s="162"/>
      <c r="G51" s="162"/>
      <c r="H51" s="176"/>
      <c r="I51" s="166"/>
      <c r="J51" s="175"/>
    </row>
    <row r="52" spans="1:10" ht="12" customHeight="1">
      <c r="A52" s="159"/>
      <c r="B52" s="178"/>
      <c r="C52" s="178"/>
      <c r="D52" s="168"/>
      <c r="E52" s="168"/>
      <c r="F52" s="172"/>
      <c r="G52" s="172"/>
      <c r="H52" s="176"/>
      <c r="I52" s="172"/>
      <c r="J52" s="175"/>
    </row>
    <row r="53" spans="1:10" ht="12" customHeight="1">
      <c r="A53" s="159"/>
      <c r="B53" s="178"/>
      <c r="C53" s="178"/>
      <c r="D53" s="168"/>
      <c r="E53" s="168"/>
      <c r="F53" s="172"/>
      <c r="G53" s="172"/>
      <c r="H53" s="176"/>
      <c r="I53" s="172"/>
      <c r="J53" s="175"/>
    </row>
    <row r="54" spans="1:10" ht="12" customHeight="1">
      <c r="A54" s="159"/>
      <c r="B54" s="178"/>
      <c r="C54" s="178"/>
      <c r="D54" s="168"/>
      <c r="E54" s="168"/>
      <c r="F54" s="172"/>
      <c r="G54" s="172"/>
      <c r="H54" s="176"/>
      <c r="I54" s="172"/>
      <c r="J54" s="175"/>
    </row>
    <row r="55" spans="1:10" ht="12" customHeight="1">
      <c r="A55" s="159"/>
      <c r="B55" s="179"/>
      <c r="C55" s="178"/>
      <c r="D55" s="168"/>
      <c r="E55" s="168"/>
      <c r="F55" s="172"/>
      <c r="G55" s="172"/>
      <c r="H55" s="176"/>
      <c r="I55" s="172"/>
      <c r="J55" s="175"/>
    </row>
    <row r="56" spans="1:10" ht="12" customHeight="1">
      <c r="A56" s="159"/>
      <c r="B56" s="180"/>
      <c r="C56" s="181"/>
      <c r="D56" s="161"/>
      <c r="E56" s="161"/>
      <c r="F56" s="161"/>
      <c r="G56" s="161"/>
      <c r="H56" s="161"/>
      <c r="I56" s="161"/>
      <c r="J56" s="163"/>
    </row>
    <row r="57" spans="1:10" ht="12" customHeight="1">
      <c r="A57" s="159"/>
      <c r="B57" s="181"/>
      <c r="C57" s="181"/>
      <c r="D57" s="161"/>
      <c r="E57" s="161"/>
      <c r="F57" s="161"/>
      <c r="G57" s="161"/>
      <c r="H57" s="161"/>
      <c r="I57" s="161"/>
      <c r="J57" s="161"/>
    </row>
    <row r="58" spans="1:10" ht="12" customHeight="1">
      <c r="A58" s="159"/>
      <c r="B58" s="182"/>
      <c r="C58" s="181"/>
      <c r="D58" s="161"/>
      <c r="E58" s="161"/>
      <c r="F58" s="161"/>
      <c r="G58" s="161"/>
      <c r="H58" s="161"/>
      <c r="I58" s="161"/>
      <c r="J58" s="163"/>
    </row>
    <row r="59" spans="1:10" ht="12" customHeight="1">
      <c r="A59" s="159"/>
      <c r="B59" s="182"/>
      <c r="C59" s="181"/>
      <c r="D59" s="161"/>
      <c r="E59" s="161"/>
      <c r="F59" s="161"/>
      <c r="G59" s="161"/>
      <c r="H59" s="161"/>
      <c r="I59" s="161"/>
      <c r="J59" s="163"/>
    </row>
    <row r="60" spans="1:10" ht="12" customHeight="1" thickBot="1">
      <c r="A60" s="159"/>
      <c r="B60" s="183" t="s">
        <v>120</v>
      </c>
      <c r="C60" s="159"/>
      <c r="D60" s="161"/>
      <c r="E60" s="161"/>
      <c r="F60" s="161"/>
      <c r="G60" s="161"/>
      <c r="H60" s="161"/>
      <c r="I60" s="161"/>
      <c r="J60" s="163"/>
    </row>
    <row r="61" spans="1:10" ht="12" customHeight="1">
      <c r="A61" s="184"/>
      <c r="B61" s="185"/>
      <c r="C61" s="186"/>
      <c r="D61" s="187"/>
      <c r="E61" s="187"/>
      <c r="F61" s="187"/>
      <c r="G61" s="187"/>
      <c r="H61" s="187"/>
      <c r="I61" s="187"/>
      <c r="J61" s="188"/>
    </row>
    <row r="62" spans="1:10" ht="12" customHeight="1">
      <c r="A62" s="189"/>
      <c r="B62" s="182"/>
      <c r="C62" s="159"/>
      <c r="D62" s="161"/>
      <c r="E62" s="161"/>
      <c r="F62" s="190"/>
      <c r="G62" s="190"/>
      <c r="H62" s="161"/>
      <c r="I62" s="161"/>
      <c r="J62" s="191"/>
    </row>
    <row r="63" spans="1:10" ht="12" customHeight="1">
      <c r="A63" s="189"/>
      <c r="B63" s="182"/>
      <c r="C63" s="159"/>
      <c r="D63" s="161"/>
      <c r="E63" s="161"/>
      <c r="F63" s="161"/>
      <c r="G63" s="161"/>
      <c r="H63" s="161"/>
      <c r="I63" s="161"/>
      <c r="J63" s="191"/>
    </row>
    <row r="64" spans="1:10" ht="12" customHeight="1">
      <c r="A64" s="189"/>
      <c r="B64" s="182"/>
      <c r="C64" s="159"/>
      <c r="D64" s="161"/>
      <c r="E64" s="161"/>
      <c r="F64" s="161"/>
      <c r="G64" s="161"/>
      <c r="H64" s="161"/>
      <c r="I64" s="161"/>
      <c r="J64" s="191"/>
    </row>
    <row r="65" spans="1:10" ht="12" customHeight="1">
      <c r="A65" s="189"/>
      <c r="B65" s="159"/>
      <c r="C65" s="159"/>
      <c r="D65" s="161"/>
      <c r="E65" s="161"/>
      <c r="F65" s="161"/>
      <c r="G65" s="161"/>
      <c r="H65" s="161"/>
      <c r="I65" s="161"/>
      <c r="J65" s="192"/>
    </row>
    <row r="66" spans="1:10" ht="12" customHeight="1">
      <c r="A66" s="189"/>
      <c r="B66" s="159"/>
      <c r="C66" s="159"/>
      <c r="D66" s="161"/>
      <c r="E66" s="161"/>
      <c r="F66" s="161"/>
      <c r="G66" s="161"/>
      <c r="H66" s="161"/>
      <c r="I66" s="161"/>
      <c r="J66" s="192"/>
    </row>
    <row r="67" spans="1:10" ht="12" customHeight="1">
      <c r="A67" s="189"/>
      <c r="B67" s="159"/>
      <c r="C67" s="159"/>
      <c r="D67" s="161"/>
      <c r="E67" s="161"/>
      <c r="F67" s="161"/>
      <c r="G67" s="161"/>
      <c r="H67" s="161"/>
      <c r="I67" s="161"/>
      <c r="J67" s="192"/>
    </row>
    <row r="68" spans="1:10" ht="12" customHeight="1">
      <c r="A68" s="189"/>
      <c r="B68" s="159"/>
      <c r="C68" s="159"/>
      <c r="D68" s="161"/>
      <c r="E68" s="161"/>
      <c r="F68" s="161"/>
      <c r="G68" s="161"/>
      <c r="H68" s="161"/>
      <c r="I68" s="161"/>
      <c r="J68" s="192"/>
    </row>
    <row r="69" spans="1:10" ht="12" customHeight="1" thickBot="1">
      <c r="A69" s="193"/>
      <c r="B69" s="194"/>
      <c r="C69" s="194"/>
      <c r="D69" s="195"/>
      <c r="E69" s="195"/>
      <c r="F69" s="195"/>
      <c r="G69" s="195"/>
      <c r="H69" s="195"/>
      <c r="I69" s="195"/>
      <c r="J69" s="196"/>
    </row>
    <row r="70" spans="1:10" ht="12" customHeight="1">
      <c r="A70" s="159"/>
      <c r="B70" s="159"/>
      <c r="C70" s="159"/>
      <c r="D70" s="161"/>
      <c r="E70" s="161"/>
      <c r="F70" s="161"/>
      <c r="G70" s="161"/>
      <c r="H70" s="161"/>
      <c r="I70" s="161"/>
      <c r="J70" s="161"/>
    </row>
    <row r="71" spans="1:10" ht="12" customHeight="1">
      <c r="A71" s="159"/>
      <c r="B71" s="159"/>
      <c r="C71" s="159"/>
      <c r="D71" s="161"/>
      <c r="E71" s="161"/>
      <c r="F71" s="161"/>
      <c r="G71" s="161"/>
      <c r="H71" s="161"/>
      <c r="I71" s="161"/>
      <c r="J71" s="161"/>
    </row>
    <row r="72" spans="1:10" ht="12" customHeight="1"/>
  </sheetData>
  <conditionalFormatting sqref="B10:B51">
    <cfRule type="cellIs" dxfId="14" priority="2" stopIfTrue="1" operator="equal">
      <formula>"Adjustment to Income/Expense/Rate Base:"</formula>
    </cfRule>
  </conditionalFormatting>
  <conditionalFormatting sqref="J3">
    <cfRule type="cellIs" dxfId="13" priority="1" stopIfTrue="1" operator="equal">
      <formula>"x.x"</formula>
    </cfRule>
  </conditionalFormatting>
  <dataValidations count="3">
    <dataValidation type="list" errorStyle="warning" allowBlank="1" showInputMessage="1" showErrorMessage="1" errorTitle="FERC ACCOUNT" error="This FERC Account is not included in the drop-down list. Is this the account you want to use?" sqref="WVK52:WVL55 WLO52:WLP55 WBS52:WBT55 VRW52:VRX55 VIA52:VIB55 UYE52:UYF55 UOI52:UOJ55 UEM52:UEN55 TUQ52:TUR55 TKU52:TKV55 TAY52:TAZ55 SRC52:SRD55 SHG52:SHH55 RXK52:RXL55 RNO52:RNP55 RDS52:RDT55 QTW52:QTX55 QKA52:QKB55 QAE52:QAF55 PQI52:PQJ55 PGM52:PGN55 OWQ52:OWR55 OMU52:OMV55 OCY52:OCZ55 NTC52:NTD55 NJG52:NJH55 MZK52:MZL55 MPO52:MPP55 MFS52:MFT55 LVW52:LVX55 LMA52:LMB55 LCE52:LCF55 KSI52:KSJ55 KIM52:KIN55 JYQ52:JYR55 JOU52:JOV55 JEY52:JEZ55 IVC52:IVD55 ILG52:ILH55 IBK52:IBL55 HRO52:HRP55 HHS52:HHT55 GXW52:GXX55 GOA52:GOB55 GEE52:GEF55 FUI52:FUJ55 FKM52:FKN55 FAQ52:FAR55 EQU52:EQV55 EGY52:EGZ55 DXC52:DXD55 DNG52:DNH55 DDK52:DDL55 CTO52:CTP55 CJS52:CJT55 BZW52:BZX55 BQA52:BQB55 BGE52:BGF55 AWI52:AWJ55 AMM52:AMN55 ACQ52:ACR55 SU52:SV55 IY52:IZ55 D52:D55">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52:E55 JA52:JA55 SW52:SW55 ACS52:ACS55 AMO52:AMO55 AWK52:AWK55 BGG52:BGG55 BQC52:BQC55 BZY52:BZY55 CJU52:CJU55 CTQ52:CTQ55 DDM52:DDM55 DNI52:DNI55 DXE52:DXE55 EHA52:EHA55 EQW52:EQW55 FAS52:FAS55 FKO52:FKO55 FUK52:FUK55 GEG52:GEG55 GOC52:GOC55 GXY52:GXY55 HHU52:HHU55 HRQ52:HRQ55 IBM52:IBM55 ILI52:ILI55 IVE52:IVE55 JFA52:JFA55 JOW52:JOW55 JYS52:JYS55 KIO52:KIO55 KSK52:KSK55 LCG52:LCG55 LMC52:LMC55 LVY52:LVY55 MFU52:MFU55 MPQ52:MPQ55 MZM52:MZM55 NJI52:NJI55 NTE52:NTE55 ODA52:ODA55 OMW52:OMW55 OWS52:OWS55 PGO52:PGO55 PQK52:PQK55 QAG52:QAG55 QKC52:QKC55 QTY52:QTY55 RDU52:RDU55 RNQ52:RNQ55 RXM52:RXM55 SHI52:SHI55 SRE52:SRE55 TBA52:TBA55 TKW52:TKW55 TUS52:TUS55 UEO52:UEO55 UOK52:UOK55 UYG52:UYG55 VIC52:VIC55 VRY52:VRY55 WBU52:WBU55 WLQ52:WLQ55 WVM52:WVM55">
      <formula1>"1, 2, 3"</formula1>
    </dataValidation>
    <dataValidation type="list" errorStyle="warning" allowBlank="1" showInputMessage="1" showErrorMessage="1" errorTitle="Factor" error="This factor is not included in the drop-down list. Is this the factor you want to use?" sqref="WVO52:WVO55 JC52:JC55 SY52:SY55 ACU52:ACU55 AMQ52:AMQ55 AWM52:AWM55 BGI52:BGI55 BQE52:BQE55 CAA52:CAA55 CJW52:CJW55 CTS52:CTS55 DDO52:DDO55 DNK52:DNK55 DXG52:DXG55 EHC52:EHC55 EQY52:EQY55 FAU52:FAU55 FKQ52:FKQ55 FUM52:FUM55 GEI52:GEI55 GOE52:GOE55 GYA52:GYA55 HHW52:HHW55 HRS52:HRS55 IBO52:IBO55 ILK52:ILK55 IVG52:IVG55 JFC52:JFC55 JOY52:JOY55 JYU52:JYU55 KIQ52:KIQ55 KSM52:KSM55 LCI52:LCI55 LME52:LME55 LWA52:LWA55 MFW52:MFW55 MPS52:MPS55 MZO52:MZO55 NJK52:NJK55 NTG52:NTG55 ODC52:ODC55 OMY52:OMY55 OWU52:OWU55 PGQ52:PGQ55 PQM52:PQM55 QAI52:QAI55 QKE52:QKE55 QUA52:QUA55 RDW52:RDW55 RNS52:RNS55 RXO52:RXO55 SHK52:SHK55 SRG52:SRG55 TBC52:TBC55 TKY52:TKY55 TUU52:TUU55 UEQ52:UEQ55 UOM52:UOM55 UYI52:UYI55 VIE52:VIE55 VSA52:VSA55 WBW52:WBW55 WLS52:WLS55">
      <formula1>#REF!</formula1>
    </dataValidation>
  </dataValidations>
  <pageMargins left="1" right="0.25" top="1" bottom="0.3" header="0.5" footer="0.5"/>
  <pageSetup scale="8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sheetPr codeName="Sheet11">
    <pageSetUpPr fitToPage="1"/>
  </sheetPr>
  <dimension ref="A1:O65"/>
  <sheetViews>
    <sheetView zoomScaleNormal="100" workbookViewId="0"/>
  </sheetViews>
  <sheetFormatPr defaultColWidth="10" defaultRowHeight="12"/>
  <cols>
    <col min="1" max="1" width="2.5703125" style="15" customWidth="1"/>
    <col min="2" max="2" width="7.140625" style="15" customWidth="1"/>
    <col min="3" max="3" width="23.5703125" style="15" customWidth="1"/>
    <col min="4" max="4" width="9.7109375" style="15" customWidth="1"/>
    <col min="5" max="5" width="9.7109375" style="15" hidden="1" customWidth="1"/>
    <col min="6" max="6" width="4.7109375" style="15" customWidth="1"/>
    <col min="7" max="7" width="14.42578125" style="15" customWidth="1"/>
    <col min="8" max="8" width="12" style="15" bestFit="1" customWidth="1"/>
    <col min="9" max="9" width="11.140625" style="15" customWidth="1"/>
    <col min="10" max="10" width="10.28515625" style="15" customWidth="1"/>
    <col min="11" max="11" width="13" style="15" customWidth="1"/>
    <col min="12" max="12" width="8.28515625" style="15" customWidth="1"/>
    <col min="13" max="257" width="10" style="15"/>
    <col min="258" max="258" width="2.5703125" style="15" customWidth="1"/>
    <col min="259" max="259" width="7.140625" style="15" customWidth="1"/>
    <col min="260" max="260" width="23.5703125" style="15" customWidth="1"/>
    <col min="261" max="261" width="9.7109375" style="15" customWidth="1"/>
    <col min="262" max="262" width="0" style="15" hidden="1" customWidth="1"/>
    <col min="263" max="263" width="4.7109375" style="15" customWidth="1"/>
    <col min="264" max="264" width="14.42578125" style="15" customWidth="1"/>
    <col min="265" max="265" width="11.140625" style="15" customWidth="1"/>
    <col min="266" max="266" width="10.28515625" style="15" customWidth="1"/>
    <col min="267" max="267" width="13" style="15" customWidth="1"/>
    <col min="268" max="268" width="8.28515625" style="15" customWidth="1"/>
    <col min="269" max="513" width="10" style="15"/>
    <col min="514" max="514" width="2.5703125" style="15" customWidth="1"/>
    <col min="515" max="515" width="7.140625" style="15" customWidth="1"/>
    <col min="516" max="516" width="23.5703125" style="15" customWidth="1"/>
    <col min="517" max="517" width="9.7109375" style="15" customWidth="1"/>
    <col min="518" max="518" width="0" style="15" hidden="1" customWidth="1"/>
    <col min="519" max="519" width="4.7109375" style="15" customWidth="1"/>
    <col min="520" max="520" width="14.42578125" style="15" customWidth="1"/>
    <col min="521" max="521" width="11.140625" style="15" customWidth="1"/>
    <col min="522" max="522" width="10.28515625" style="15" customWidth="1"/>
    <col min="523" max="523" width="13" style="15" customWidth="1"/>
    <col min="524" max="524" width="8.28515625" style="15" customWidth="1"/>
    <col min="525" max="769" width="10" style="15"/>
    <col min="770" max="770" width="2.5703125" style="15" customWidth="1"/>
    <col min="771" max="771" width="7.140625" style="15" customWidth="1"/>
    <col min="772" max="772" width="23.5703125" style="15" customWidth="1"/>
    <col min="773" max="773" width="9.7109375" style="15" customWidth="1"/>
    <col min="774" max="774" width="0" style="15" hidden="1" customWidth="1"/>
    <col min="775" max="775" width="4.7109375" style="15" customWidth="1"/>
    <col min="776" max="776" width="14.42578125" style="15" customWidth="1"/>
    <col min="777" max="777" width="11.140625" style="15" customWidth="1"/>
    <col min="778" max="778" width="10.28515625" style="15" customWidth="1"/>
    <col min="779" max="779" width="13" style="15" customWidth="1"/>
    <col min="780" max="780" width="8.28515625" style="15" customWidth="1"/>
    <col min="781" max="1025" width="10" style="15"/>
    <col min="1026" max="1026" width="2.5703125" style="15" customWidth="1"/>
    <col min="1027" max="1027" width="7.140625" style="15" customWidth="1"/>
    <col min="1028" max="1028" width="23.5703125" style="15" customWidth="1"/>
    <col min="1029" max="1029" width="9.7109375" style="15" customWidth="1"/>
    <col min="1030" max="1030" width="0" style="15" hidden="1" customWidth="1"/>
    <col min="1031" max="1031" width="4.7109375" style="15" customWidth="1"/>
    <col min="1032" max="1032" width="14.42578125" style="15" customWidth="1"/>
    <col min="1033" max="1033" width="11.140625" style="15" customWidth="1"/>
    <col min="1034" max="1034" width="10.28515625" style="15" customWidth="1"/>
    <col min="1035" max="1035" width="13" style="15" customWidth="1"/>
    <col min="1036" max="1036" width="8.28515625" style="15" customWidth="1"/>
    <col min="1037" max="1281" width="10" style="15"/>
    <col min="1282" max="1282" width="2.5703125" style="15" customWidth="1"/>
    <col min="1283" max="1283" width="7.140625" style="15" customWidth="1"/>
    <col min="1284" max="1284" width="23.5703125" style="15" customWidth="1"/>
    <col min="1285" max="1285" width="9.7109375" style="15" customWidth="1"/>
    <col min="1286" max="1286" width="0" style="15" hidden="1" customWidth="1"/>
    <col min="1287" max="1287" width="4.7109375" style="15" customWidth="1"/>
    <col min="1288" max="1288" width="14.42578125" style="15" customWidth="1"/>
    <col min="1289" max="1289" width="11.140625" style="15" customWidth="1"/>
    <col min="1290" max="1290" width="10.28515625" style="15" customWidth="1"/>
    <col min="1291" max="1291" width="13" style="15" customWidth="1"/>
    <col min="1292" max="1292" width="8.28515625" style="15" customWidth="1"/>
    <col min="1293" max="1537" width="10" style="15"/>
    <col min="1538" max="1538" width="2.5703125" style="15" customWidth="1"/>
    <col min="1539" max="1539" width="7.140625" style="15" customWidth="1"/>
    <col min="1540" max="1540" width="23.5703125" style="15" customWidth="1"/>
    <col min="1541" max="1541" width="9.7109375" style="15" customWidth="1"/>
    <col min="1542" max="1542" width="0" style="15" hidden="1" customWidth="1"/>
    <col min="1543" max="1543" width="4.7109375" style="15" customWidth="1"/>
    <col min="1544" max="1544" width="14.42578125" style="15" customWidth="1"/>
    <col min="1545" max="1545" width="11.140625" style="15" customWidth="1"/>
    <col min="1546" max="1546" width="10.28515625" style="15" customWidth="1"/>
    <col min="1547" max="1547" width="13" style="15" customWidth="1"/>
    <col min="1548" max="1548" width="8.28515625" style="15" customWidth="1"/>
    <col min="1549" max="1793" width="10" style="15"/>
    <col min="1794" max="1794" width="2.5703125" style="15" customWidth="1"/>
    <col min="1795" max="1795" width="7.140625" style="15" customWidth="1"/>
    <col min="1796" max="1796" width="23.5703125" style="15" customWidth="1"/>
    <col min="1797" max="1797" width="9.7109375" style="15" customWidth="1"/>
    <col min="1798" max="1798" width="0" style="15" hidden="1" customWidth="1"/>
    <col min="1799" max="1799" width="4.7109375" style="15" customWidth="1"/>
    <col min="1800" max="1800" width="14.42578125" style="15" customWidth="1"/>
    <col min="1801" max="1801" width="11.140625" style="15" customWidth="1"/>
    <col min="1802" max="1802" width="10.28515625" style="15" customWidth="1"/>
    <col min="1803" max="1803" width="13" style="15" customWidth="1"/>
    <col min="1804" max="1804" width="8.28515625" style="15" customWidth="1"/>
    <col min="1805" max="2049" width="10" style="15"/>
    <col min="2050" max="2050" width="2.5703125" style="15" customWidth="1"/>
    <col min="2051" max="2051" width="7.140625" style="15" customWidth="1"/>
    <col min="2052" max="2052" width="23.5703125" style="15" customWidth="1"/>
    <col min="2053" max="2053" width="9.7109375" style="15" customWidth="1"/>
    <col min="2054" max="2054" width="0" style="15" hidden="1" customWidth="1"/>
    <col min="2055" max="2055" width="4.7109375" style="15" customWidth="1"/>
    <col min="2056" max="2056" width="14.42578125" style="15" customWidth="1"/>
    <col min="2057" max="2057" width="11.140625" style="15" customWidth="1"/>
    <col min="2058" max="2058" width="10.28515625" style="15" customWidth="1"/>
    <col min="2059" max="2059" width="13" style="15" customWidth="1"/>
    <col min="2060" max="2060" width="8.28515625" style="15" customWidth="1"/>
    <col min="2061" max="2305" width="10" style="15"/>
    <col min="2306" max="2306" width="2.5703125" style="15" customWidth="1"/>
    <col min="2307" max="2307" width="7.140625" style="15" customWidth="1"/>
    <col min="2308" max="2308" width="23.5703125" style="15" customWidth="1"/>
    <col min="2309" max="2309" width="9.7109375" style="15" customWidth="1"/>
    <col min="2310" max="2310" width="0" style="15" hidden="1" customWidth="1"/>
    <col min="2311" max="2311" width="4.7109375" style="15" customWidth="1"/>
    <col min="2312" max="2312" width="14.42578125" style="15" customWidth="1"/>
    <col min="2313" max="2313" width="11.140625" style="15" customWidth="1"/>
    <col min="2314" max="2314" width="10.28515625" style="15" customWidth="1"/>
    <col min="2315" max="2315" width="13" style="15" customWidth="1"/>
    <col min="2316" max="2316" width="8.28515625" style="15" customWidth="1"/>
    <col min="2317" max="2561" width="10" style="15"/>
    <col min="2562" max="2562" width="2.5703125" style="15" customWidth="1"/>
    <col min="2563" max="2563" width="7.140625" style="15" customWidth="1"/>
    <col min="2564" max="2564" width="23.5703125" style="15" customWidth="1"/>
    <col min="2565" max="2565" width="9.7109375" style="15" customWidth="1"/>
    <col min="2566" max="2566" width="0" style="15" hidden="1" customWidth="1"/>
    <col min="2567" max="2567" width="4.7109375" style="15" customWidth="1"/>
    <col min="2568" max="2568" width="14.42578125" style="15" customWidth="1"/>
    <col min="2569" max="2569" width="11.140625" style="15" customWidth="1"/>
    <col min="2570" max="2570" width="10.28515625" style="15" customWidth="1"/>
    <col min="2571" max="2571" width="13" style="15" customWidth="1"/>
    <col min="2572" max="2572" width="8.28515625" style="15" customWidth="1"/>
    <col min="2573" max="2817" width="10" style="15"/>
    <col min="2818" max="2818" width="2.5703125" style="15" customWidth="1"/>
    <col min="2819" max="2819" width="7.140625" style="15" customWidth="1"/>
    <col min="2820" max="2820" width="23.5703125" style="15" customWidth="1"/>
    <col min="2821" max="2821" width="9.7109375" style="15" customWidth="1"/>
    <col min="2822" max="2822" width="0" style="15" hidden="1" customWidth="1"/>
    <col min="2823" max="2823" width="4.7109375" style="15" customWidth="1"/>
    <col min="2824" max="2824" width="14.42578125" style="15" customWidth="1"/>
    <col min="2825" max="2825" width="11.140625" style="15" customWidth="1"/>
    <col min="2826" max="2826" width="10.28515625" style="15" customWidth="1"/>
    <col min="2827" max="2827" width="13" style="15" customWidth="1"/>
    <col min="2828" max="2828" width="8.28515625" style="15" customWidth="1"/>
    <col min="2829" max="3073" width="10" style="15"/>
    <col min="3074" max="3074" width="2.5703125" style="15" customWidth="1"/>
    <col min="3075" max="3075" width="7.140625" style="15" customWidth="1"/>
    <col min="3076" max="3076" width="23.5703125" style="15" customWidth="1"/>
    <col min="3077" max="3077" width="9.7109375" style="15" customWidth="1"/>
    <col min="3078" max="3078" width="0" style="15" hidden="1" customWidth="1"/>
    <col min="3079" max="3079" width="4.7109375" style="15" customWidth="1"/>
    <col min="3080" max="3080" width="14.42578125" style="15" customWidth="1"/>
    <col min="3081" max="3081" width="11.140625" style="15" customWidth="1"/>
    <col min="3082" max="3082" width="10.28515625" style="15" customWidth="1"/>
    <col min="3083" max="3083" width="13" style="15" customWidth="1"/>
    <col min="3084" max="3084" width="8.28515625" style="15" customWidth="1"/>
    <col min="3085" max="3329" width="10" style="15"/>
    <col min="3330" max="3330" width="2.5703125" style="15" customWidth="1"/>
    <col min="3331" max="3331" width="7.140625" style="15" customWidth="1"/>
    <col min="3332" max="3332" width="23.5703125" style="15" customWidth="1"/>
    <col min="3333" max="3333" width="9.7109375" style="15" customWidth="1"/>
    <col min="3334" max="3334" width="0" style="15" hidden="1" customWidth="1"/>
    <col min="3335" max="3335" width="4.7109375" style="15" customWidth="1"/>
    <col min="3336" max="3336" width="14.42578125" style="15" customWidth="1"/>
    <col min="3337" max="3337" width="11.140625" style="15" customWidth="1"/>
    <col min="3338" max="3338" width="10.28515625" style="15" customWidth="1"/>
    <col min="3339" max="3339" width="13" style="15" customWidth="1"/>
    <col min="3340" max="3340" width="8.28515625" style="15" customWidth="1"/>
    <col min="3341" max="3585" width="10" style="15"/>
    <col min="3586" max="3586" width="2.5703125" style="15" customWidth="1"/>
    <col min="3587" max="3587" width="7.140625" style="15" customWidth="1"/>
    <col min="3588" max="3588" width="23.5703125" style="15" customWidth="1"/>
    <col min="3589" max="3589" width="9.7109375" style="15" customWidth="1"/>
    <col min="3590" max="3590" width="0" style="15" hidden="1" customWidth="1"/>
    <col min="3591" max="3591" width="4.7109375" style="15" customWidth="1"/>
    <col min="3592" max="3592" width="14.42578125" style="15" customWidth="1"/>
    <col min="3593" max="3593" width="11.140625" style="15" customWidth="1"/>
    <col min="3594" max="3594" width="10.28515625" style="15" customWidth="1"/>
    <col min="3595" max="3595" width="13" style="15" customWidth="1"/>
    <col min="3596" max="3596" width="8.28515625" style="15" customWidth="1"/>
    <col min="3597" max="3841" width="10" style="15"/>
    <col min="3842" max="3842" width="2.5703125" style="15" customWidth="1"/>
    <col min="3843" max="3843" width="7.140625" style="15" customWidth="1"/>
    <col min="3844" max="3844" width="23.5703125" style="15" customWidth="1"/>
    <col min="3845" max="3845" width="9.7109375" style="15" customWidth="1"/>
    <col min="3846" max="3846" width="0" style="15" hidden="1" customWidth="1"/>
    <col min="3847" max="3847" width="4.7109375" style="15" customWidth="1"/>
    <col min="3848" max="3848" width="14.42578125" style="15" customWidth="1"/>
    <col min="3849" max="3849" width="11.140625" style="15" customWidth="1"/>
    <col min="3850" max="3850" width="10.28515625" style="15" customWidth="1"/>
    <col min="3851" max="3851" width="13" style="15" customWidth="1"/>
    <col min="3852" max="3852" width="8.28515625" style="15" customWidth="1"/>
    <col min="3853" max="4097" width="10" style="15"/>
    <col min="4098" max="4098" width="2.5703125" style="15" customWidth="1"/>
    <col min="4099" max="4099" width="7.140625" style="15" customWidth="1"/>
    <col min="4100" max="4100" width="23.5703125" style="15" customWidth="1"/>
    <col min="4101" max="4101" width="9.7109375" style="15" customWidth="1"/>
    <col min="4102" max="4102" width="0" style="15" hidden="1" customWidth="1"/>
    <col min="4103" max="4103" width="4.7109375" style="15" customWidth="1"/>
    <col min="4104" max="4104" width="14.42578125" style="15" customWidth="1"/>
    <col min="4105" max="4105" width="11.140625" style="15" customWidth="1"/>
    <col min="4106" max="4106" width="10.28515625" style="15" customWidth="1"/>
    <col min="4107" max="4107" width="13" style="15" customWidth="1"/>
    <col min="4108" max="4108" width="8.28515625" style="15" customWidth="1"/>
    <col min="4109" max="4353" width="10" style="15"/>
    <col min="4354" max="4354" width="2.5703125" style="15" customWidth="1"/>
    <col min="4355" max="4355" width="7.140625" style="15" customWidth="1"/>
    <col min="4356" max="4356" width="23.5703125" style="15" customWidth="1"/>
    <col min="4357" max="4357" width="9.7109375" style="15" customWidth="1"/>
    <col min="4358" max="4358" width="0" style="15" hidden="1" customWidth="1"/>
    <col min="4359" max="4359" width="4.7109375" style="15" customWidth="1"/>
    <col min="4360" max="4360" width="14.42578125" style="15" customWidth="1"/>
    <col min="4361" max="4361" width="11.140625" style="15" customWidth="1"/>
    <col min="4362" max="4362" width="10.28515625" style="15" customWidth="1"/>
    <col min="4363" max="4363" width="13" style="15" customWidth="1"/>
    <col min="4364" max="4364" width="8.28515625" style="15" customWidth="1"/>
    <col min="4365" max="4609" width="10" style="15"/>
    <col min="4610" max="4610" width="2.5703125" style="15" customWidth="1"/>
    <col min="4611" max="4611" width="7.140625" style="15" customWidth="1"/>
    <col min="4612" max="4612" width="23.5703125" style="15" customWidth="1"/>
    <col min="4613" max="4613" width="9.7109375" style="15" customWidth="1"/>
    <col min="4614" max="4614" width="0" style="15" hidden="1" customWidth="1"/>
    <col min="4615" max="4615" width="4.7109375" style="15" customWidth="1"/>
    <col min="4616" max="4616" width="14.42578125" style="15" customWidth="1"/>
    <col min="4617" max="4617" width="11.140625" style="15" customWidth="1"/>
    <col min="4618" max="4618" width="10.28515625" style="15" customWidth="1"/>
    <col min="4619" max="4619" width="13" style="15" customWidth="1"/>
    <col min="4620" max="4620" width="8.28515625" style="15" customWidth="1"/>
    <col min="4621" max="4865" width="10" style="15"/>
    <col min="4866" max="4866" width="2.5703125" style="15" customWidth="1"/>
    <col min="4867" max="4867" width="7.140625" style="15" customWidth="1"/>
    <col min="4868" max="4868" width="23.5703125" style="15" customWidth="1"/>
    <col min="4869" max="4869" width="9.7109375" style="15" customWidth="1"/>
    <col min="4870" max="4870" width="0" style="15" hidden="1" customWidth="1"/>
    <col min="4871" max="4871" width="4.7109375" style="15" customWidth="1"/>
    <col min="4872" max="4872" width="14.42578125" style="15" customWidth="1"/>
    <col min="4873" max="4873" width="11.140625" style="15" customWidth="1"/>
    <col min="4874" max="4874" width="10.28515625" style="15" customWidth="1"/>
    <col min="4875" max="4875" width="13" style="15" customWidth="1"/>
    <col min="4876" max="4876" width="8.28515625" style="15" customWidth="1"/>
    <col min="4877" max="5121" width="10" style="15"/>
    <col min="5122" max="5122" width="2.5703125" style="15" customWidth="1"/>
    <col min="5123" max="5123" width="7.140625" style="15" customWidth="1"/>
    <col min="5124" max="5124" width="23.5703125" style="15" customWidth="1"/>
    <col min="5125" max="5125" width="9.7109375" style="15" customWidth="1"/>
    <col min="5126" max="5126" width="0" style="15" hidden="1" customWidth="1"/>
    <col min="5127" max="5127" width="4.7109375" style="15" customWidth="1"/>
    <col min="5128" max="5128" width="14.42578125" style="15" customWidth="1"/>
    <col min="5129" max="5129" width="11.140625" style="15" customWidth="1"/>
    <col min="5130" max="5130" width="10.28515625" style="15" customWidth="1"/>
    <col min="5131" max="5131" width="13" style="15" customWidth="1"/>
    <col min="5132" max="5132" width="8.28515625" style="15" customWidth="1"/>
    <col min="5133" max="5377" width="10" style="15"/>
    <col min="5378" max="5378" width="2.5703125" style="15" customWidth="1"/>
    <col min="5379" max="5379" width="7.140625" style="15" customWidth="1"/>
    <col min="5380" max="5380" width="23.5703125" style="15" customWidth="1"/>
    <col min="5381" max="5381" width="9.7109375" style="15" customWidth="1"/>
    <col min="5382" max="5382" width="0" style="15" hidden="1" customWidth="1"/>
    <col min="5383" max="5383" width="4.7109375" style="15" customWidth="1"/>
    <col min="5384" max="5384" width="14.42578125" style="15" customWidth="1"/>
    <col min="5385" max="5385" width="11.140625" style="15" customWidth="1"/>
    <col min="5386" max="5386" width="10.28515625" style="15" customWidth="1"/>
    <col min="5387" max="5387" width="13" style="15" customWidth="1"/>
    <col min="5388" max="5388" width="8.28515625" style="15" customWidth="1"/>
    <col min="5389" max="5633" width="10" style="15"/>
    <col min="5634" max="5634" width="2.5703125" style="15" customWidth="1"/>
    <col min="5635" max="5635" width="7.140625" style="15" customWidth="1"/>
    <col min="5636" max="5636" width="23.5703125" style="15" customWidth="1"/>
    <col min="5637" max="5637" width="9.7109375" style="15" customWidth="1"/>
    <col min="5638" max="5638" width="0" style="15" hidden="1" customWidth="1"/>
    <col min="5639" max="5639" width="4.7109375" style="15" customWidth="1"/>
    <col min="5640" max="5640" width="14.42578125" style="15" customWidth="1"/>
    <col min="5641" max="5641" width="11.140625" style="15" customWidth="1"/>
    <col min="5642" max="5642" width="10.28515625" style="15" customWidth="1"/>
    <col min="5643" max="5643" width="13" style="15" customWidth="1"/>
    <col min="5644" max="5644" width="8.28515625" style="15" customWidth="1"/>
    <col min="5645" max="5889" width="10" style="15"/>
    <col min="5890" max="5890" width="2.5703125" style="15" customWidth="1"/>
    <col min="5891" max="5891" width="7.140625" style="15" customWidth="1"/>
    <col min="5892" max="5892" width="23.5703125" style="15" customWidth="1"/>
    <col min="5893" max="5893" width="9.7109375" style="15" customWidth="1"/>
    <col min="5894" max="5894" width="0" style="15" hidden="1" customWidth="1"/>
    <col min="5895" max="5895" width="4.7109375" style="15" customWidth="1"/>
    <col min="5896" max="5896" width="14.42578125" style="15" customWidth="1"/>
    <col min="5897" max="5897" width="11.140625" style="15" customWidth="1"/>
    <col min="5898" max="5898" width="10.28515625" style="15" customWidth="1"/>
    <col min="5899" max="5899" width="13" style="15" customWidth="1"/>
    <col min="5900" max="5900" width="8.28515625" style="15" customWidth="1"/>
    <col min="5901" max="6145" width="10" style="15"/>
    <col min="6146" max="6146" width="2.5703125" style="15" customWidth="1"/>
    <col min="6147" max="6147" width="7.140625" style="15" customWidth="1"/>
    <col min="6148" max="6148" width="23.5703125" style="15" customWidth="1"/>
    <col min="6149" max="6149" width="9.7109375" style="15" customWidth="1"/>
    <col min="6150" max="6150" width="0" style="15" hidden="1" customWidth="1"/>
    <col min="6151" max="6151" width="4.7109375" style="15" customWidth="1"/>
    <col min="6152" max="6152" width="14.42578125" style="15" customWidth="1"/>
    <col min="6153" max="6153" width="11.140625" style="15" customWidth="1"/>
    <col min="6154" max="6154" width="10.28515625" style="15" customWidth="1"/>
    <col min="6155" max="6155" width="13" style="15" customWidth="1"/>
    <col min="6156" max="6156" width="8.28515625" style="15" customWidth="1"/>
    <col min="6157" max="6401" width="10" style="15"/>
    <col min="6402" max="6402" width="2.5703125" style="15" customWidth="1"/>
    <col min="6403" max="6403" width="7.140625" style="15" customWidth="1"/>
    <col min="6404" max="6404" width="23.5703125" style="15" customWidth="1"/>
    <col min="6405" max="6405" width="9.7109375" style="15" customWidth="1"/>
    <col min="6406" max="6406" width="0" style="15" hidden="1" customWidth="1"/>
    <col min="6407" max="6407" width="4.7109375" style="15" customWidth="1"/>
    <col min="6408" max="6408" width="14.42578125" style="15" customWidth="1"/>
    <col min="6409" max="6409" width="11.140625" style="15" customWidth="1"/>
    <col min="6410" max="6410" width="10.28515625" style="15" customWidth="1"/>
    <col min="6411" max="6411" width="13" style="15" customWidth="1"/>
    <col min="6412" max="6412" width="8.28515625" style="15" customWidth="1"/>
    <col min="6413" max="6657" width="10" style="15"/>
    <col min="6658" max="6658" width="2.5703125" style="15" customWidth="1"/>
    <col min="6659" max="6659" width="7.140625" style="15" customWidth="1"/>
    <col min="6660" max="6660" width="23.5703125" style="15" customWidth="1"/>
    <col min="6661" max="6661" width="9.7109375" style="15" customWidth="1"/>
    <col min="6662" max="6662" width="0" style="15" hidden="1" customWidth="1"/>
    <col min="6663" max="6663" width="4.7109375" style="15" customWidth="1"/>
    <col min="6664" max="6664" width="14.42578125" style="15" customWidth="1"/>
    <col min="6665" max="6665" width="11.140625" style="15" customWidth="1"/>
    <col min="6666" max="6666" width="10.28515625" style="15" customWidth="1"/>
    <col min="6667" max="6667" width="13" style="15" customWidth="1"/>
    <col min="6668" max="6668" width="8.28515625" style="15" customWidth="1"/>
    <col min="6669" max="6913" width="10" style="15"/>
    <col min="6914" max="6914" width="2.5703125" style="15" customWidth="1"/>
    <col min="6915" max="6915" width="7.140625" style="15" customWidth="1"/>
    <col min="6916" max="6916" width="23.5703125" style="15" customWidth="1"/>
    <col min="6917" max="6917" width="9.7109375" style="15" customWidth="1"/>
    <col min="6918" max="6918" width="0" style="15" hidden="1" customWidth="1"/>
    <col min="6919" max="6919" width="4.7109375" style="15" customWidth="1"/>
    <col min="6920" max="6920" width="14.42578125" style="15" customWidth="1"/>
    <col min="6921" max="6921" width="11.140625" style="15" customWidth="1"/>
    <col min="6922" max="6922" width="10.28515625" style="15" customWidth="1"/>
    <col min="6923" max="6923" width="13" style="15" customWidth="1"/>
    <col min="6924" max="6924" width="8.28515625" style="15" customWidth="1"/>
    <col min="6925" max="7169" width="10" style="15"/>
    <col min="7170" max="7170" width="2.5703125" style="15" customWidth="1"/>
    <col min="7171" max="7171" width="7.140625" style="15" customWidth="1"/>
    <col min="7172" max="7172" width="23.5703125" style="15" customWidth="1"/>
    <col min="7173" max="7173" width="9.7109375" style="15" customWidth="1"/>
    <col min="7174" max="7174" width="0" style="15" hidden="1" customWidth="1"/>
    <col min="7175" max="7175" width="4.7109375" style="15" customWidth="1"/>
    <col min="7176" max="7176" width="14.42578125" style="15" customWidth="1"/>
    <col min="7177" max="7177" width="11.140625" style="15" customWidth="1"/>
    <col min="7178" max="7178" width="10.28515625" style="15" customWidth="1"/>
    <col min="7179" max="7179" width="13" style="15" customWidth="1"/>
    <col min="7180" max="7180" width="8.28515625" style="15" customWidth="1"/>
    <col min="7181" max="7425" width="10" style="15"/>
    <col min="7426" max="7426" width="2.5703125" style="15" customWidth="1"/>
    <col min="7427" max="7427" width="7.140625" style="15" customWidth="1"/>
    <col min="7428" max="7428" width="23.5703125" style="15" customWidth="1"/>
    <col min="7429" max="7429" width="9.7109375" style="15" customWidth="1"/>
    <col min="7430" max="7430" width="0" style="15" hidden="1" customWidth="1"/>
    <col min="7431" max="7431" width="4.7109375" style="15" customWidth="1"/>
    <col min="7432" max="7432" width="14.42578125" style="15" customWidth="1"/>
    <col min="7433" max="7433" width="11.140625" style="15" customWidth="1"/>
    <col min="7434" max="7434" width="10.28515625" style="15" customWidth="1"/>
    <col min="7435" max="7435" width="13" style="15" customWidth="1"/>
    <col min="7436" max="7436" width="8.28515625" style="15" customWidth="1"/>
    <col min="7437" max="7681" width="10" style="15"/>
    <col min="7682" max="7682" width="2.5703125" style="15" customWidth="1"/>
    <col min="7683" max="7683" width="7.140625" style="15" customWidth="1"/>
    <col min="7684" max="7684" width="23.5703125" style="15" customWidth="1"/>
    <col min="7685" max="7685" width="9.7109375" style="15" customWidth="1"/>
    <col min="7686" max="7686" width="0" style="15" hidden="1" customWidth="1"/>
    <col min="7687" max="7687" width="4.7109375" style="15" customWidth="1"/>
    <col min="7688" max="7688" width="14.42578125" style="15" customWidth="1"/>
    <col min="7689" max="7689" width="11.140625" style="15" customWidth="1"/>
    <col min="7690" max="7690" width="10.28515625" style="15" customWidth="1"/>
    <col min="7691" max="7691" width="13" style="15" customWidth="1"/>
    <col min="7692" max="7692" width="8.28515625" style="15" customWidth="1"/>
    <col min="7693" max="7937" width="10" style="15"/>
    <col min="7938" max="7938" width="2.5703125" style="15" customWidth="1"/>
    <col min="7939" max="7939" width="7.140625" style="15" customWidth="1"/>
    <col min="7940" max="7940" width="23.5703125" style="15" customWidth="1"/>
    <col min="7941" max="7941" width="9.7109375" style="15" customWidth="1"/>
    <col min="7942" max="7942" width="0" style="15" hidden="1" customWidth="1"/>
    <col min="7943" max="7943" width="4.7109375" style="15" customWidth="1"/>
    <col min="7944" max="7944" width="14.42578125" style="15" customWidth="1"/>
    <col min="7945" max="7945" width="11.140625" style="15" customWidth="1"/>
    <col min="7946" max="7946" width="10.28515625" style="15" customWidth="1"/>
    <col min="7947" max="7947" width="13" style="15" customWidth="1"/>
    <col min="7948" max="7948" width="8.28515625" style="15" customWidth="1"/>
    <col min="7949" max="8193" width="10" style="15"/>
    <col min="8194" max="8194" width="2.5703125" style="15" customWidth="1"/>
    <col min="8195" max="8195" width="7.140625" style="15" customWidth="1"/>
    <col min="8196" max="8196" width="23.5703125" style="15" customWidth="1"/>
    <col min="8197" max="8197" width="9.7109375" style="15" customWidth="1"/>
    <col min="8198" max="8198" width="0" style="15" hidden="1" customWidth="1"/>
    <col min="8199" max="8199" width="4.7109375" style="15" customWidth="1"/>
    <col min="8200" max="8200" width="14.42578125" style="15" customWidth="1"/>
    <col min="8201" max="8201" width="11.140625" style="15" customWidth="1"/>
    <col min="8202" max="8202" width="10.28515625" style="15" customWidth="1"/>
    <col min="8203" max="8203" width="13" style="15" customWidth="1"/>
    <col min="8204" max="8204" width="8.28515625" style="15" customWidth="1"/>
    <col min="8205" max="8449" width="10" style="15"/>
    <col min="8450" max="8450" width="2.5703125" style="15" customWidth="1"/>
    <col min="8451" max="8451" width="7.140625" style="15" customWidth="1"/>
    <col min="8452" max="8452" width="23.5703125" style="15" customWidth="1"/>
    <col min="8453" max="8453" width="9.7109375" style="15" customWidth="1"/>
    <col min="8454" max="8454" width="0" style="15" hidden="1" customWidth="1"/>
    <col min="8455" max="8455" width="4.7109375" style="15" customWidth="1"/>
    <col min="8456" max="8456" width="14.42578125" style="15" customWidth="1"/>
    <col min="8457" max="8457" width="11.140625" style="15" customWidth="1"/>
    <col min="8458" max="8458" width="10.28515625" style="15" customWidth="1"/>
    <col min="8459" max="8459" width="13" style="15" customWidth="1"/>
    <col min="8460" max="8460" width="8.28515625" style="15" customWidth="1"/>
    <col min="8461" max="8705" width="10" style="15"/>
    <col min="8706" max="8706" width="2.5703125" style="15" customWidth="1"/>
    <col min="8707" max="8707" width="7.140625" style="15" customWidth="1"/>
    <col min="8708" max="8708" width="23.5703125" style="15" customWidth="1"/>
    <col min="8709" max="8709" width="9.7109375" style="15" customWidth="1"/>
    <col min="8710" max="8710" width="0" style="15" hidden="1" customWidth="1"/>
    <col min="8711" max="8711" width="4.7109375" style="15" customWidth="1"/>
    <col min="8712" max="8712" width="14.42578125" style="15" customWidth="1"/>
    <col min="8713" max="8713" width="11.140625" style="15" customWidth="1"/>
    <col min="8714" max="8714" width="10.28515625" style="15" customWidth="1"/>
    <col min="8715" max="8715" width="13" style="15" customWidth="1"/>
    <col min="8716" max="8716" width="8.28515625" style="15" customWidth="1"/>
    <col min="8717" max="8961" width="10" style="15"/>
    <col min="8962" max="8962" width="2.5703125" style="15" customWidth="1"/>
    <col min="8963" max="8963" width="7.140625" style="15" customWidth="1"/>
    <col min="8964" max="8964" width="23.5703125" style="15" customWidth="1"/>
    <col min="8965" max="8965" width="9.7109375" style="15" customWidth="1"/>
    <col min="8966" max="8966" width="0" style="15" hidden="1" customWidth="1"/>
    <col min="8967" max="8967" width="4.7109375" style="15" customWidth="1"/>
    <col min="8968" max="8968" width="14.42578125" style="15" customWidth="1"/>
    <col min="8969" max="8969" width="11.140625" style="15" customWidth="1"/>
    <col min="8970" max="8970" width="10.28515625" style="15" customWidth="1"/>
    <col min="8971" max="8971" width="13" style="15" customWidth="1"/>
    <col min="8972" max="8972" width="8.28515625" style="15" customWidth="1"/>
    <col min="8973" max="9217" width="10" style="15"/>
    <col min="9218" max="9218" width="2.5703125" style="15" customWidth="1"/>
    <col min="9219" max="9219" width="7.140625" style="15" customWidth="1"/>
    <col min="9220" max="9220" width="23.5703125" style="15" customWidth="1"/>
    <col min="9221" max="9221" width="9.7109375" style="15" customWidth="1"/>
    <col min="9222" max="9222" width="0" style="15" hidden="1" customWidth="1"/>
    <col min="9223" max="9223" width="4.7109375" style="15" customWidth="1"/>
    <col min="9224" max="9224" width="14.42578125" style="15" customWidth="1"/>
    <col min="9225" max="9225" width="11.140625" style="15" customWidth="1"/>
    <col min="9226" max="9226" width="10.28515625" style="15" customWidth="1"/>
    <col min="9227" max="9227" width="13" style="15" customWidth="1"/>
    <col min="9228" max="9228" width="8.28515625" style="15" customWidth="1"/>
    <col min="9229" max="9473" width="10" style="15"/>
    <col min="9474" max="9474" width="2.5703125" style="15" customWidth="1"/>
    <col min="9475" max="9475" width="7.140625" style="15" customWidth="1"/>
    <col min="9476" max="9476" width="23.5703125" style="15" customWidth="1"/>
    <col min="9477" max="9477" width="9.7109375" style="15" customWidth="1"/>
    <col min="9478" max="9478" width="0" style="15" hidden="1" customWidth="1"/>
    <col min="9479" max="9479" width="4.7109375" style="15" customWidth="1"/>
    <col min="9480" max="9480" width="14.42578125" style="15" customWidth="1"/>
    <col min="9481" max="9481" width="11.140625" style="15" customWidth="1"/>
    <col min="9482" max="9482" width="10.28515625" style="15" customWidth="1"/>
    <col min="9483" max="9483" width="13" style="15" customWidth="1"/>
    <col min="9484" max="9484" width="8.28515625" style="15" customWidth="1"/>
    <col min="9485" max="9729" width="10" style="15"/>
    <col min="9730" max="9730" width="2.5703125" style="15" customWidth="1"/>
    <col min="9731" max="9731" width="7.140625" style="15" customWidth="1"/>
    <col min="9732" max="9732" width="23.5703125" style="15" customWidth="1"/>
    <col min="9733" max="9733" width="9.7109375" style="15" customWidth="1"/>
    <col min="9734" max="9734" width="0" style="15" hidden="1" customWidth="1"/>
    <col min="9735" max="9735" width="4.7109375" style="15" customWidth="1"/>
    <col min="9736" max="9736" width="14.42578125" style="15" customWidth="1"/>
    <col min="9737" max="9737" width="11.140625" style="15" customWidth="1"/>
    <col min="9738" max="9738" width="10.28515625" style="15" customWidth="1"/>
    <col min="9739" max="9739" width="13" style="15" customWidth="1"/>
    <col min="9740" max="9740" width="8.28515625" style="15" customWidth="1"/>
    <col min="9741" max="9985" width="10" style="15"/>
    <col min="9986" max="9986" width="2.5703125" style="15" customWidth="1"/>
    <col min="9987" max="9987" width="7.140625" style="15" customWidth="1"/>
    <col min="9988" max="9988" width="23.5703125" style="15" customWidth="1"/>
    <col min="9989" max="9989" width="9.7109375" style="15" customWidth="1"/>
    <col min="9990" max="9990" width="0" style="15" hidden="1" customWidth="1"/>
    <col min="9991" max="9991" width="4.7109375" style="15" customWidth="1"/>
    <col min="9992" max="9992" width="14.42578125" style="15" customWidth="1"/>
    <col min="9993" max="9993" width="11.140625" style="15" customWidth="1"/>
    <col min="9994" max="9994" width="10.28515625" style="15" customWidth="1"/>
    <col min="9995" max="9995" width="13" style="15" customWidth="1"/>
    <col min="9996" max="9996" width="8.28515625" style="15" customWidth="1"/>
    <col min="9997" max="10241" width="10" style="15"/>
    <col min="10242" max="10242" width="2.5703125" style="15" customWidth="1"/>
    <col min="10243" max="10243" width="7.140625" style="15" customWidth="1"/>
    <col min="10244" max="10244" width="23.5703125" style="15" customWidth="1"/>
    <col min="10245" max="10245" width="9.7109375" style="15" customWidth="1"/>
    <col min="10246" max="10246" width="0" style="15" hidden="1" customWidth="1"/>
    <col min="10247" max="10247" width="4.7109375" style="15" customWidth="1"/>
    <col min="10248" max="10248" width="14.42578125" style="15" customWidth="1"/>
    <col min="10249" max="10249" width="11.140625" style="15" customWidth="1"/>
    <col min="10250" max="10250" width="10.28515625" style="15" customWidth="1"/>
    <col min="10251" max="10251" width="13" style="15" customWidth="1"/>
    <col min="10252" max="10252" width="8.28515625" style="15" customWidth="1"/>
    <col min="10253" max="10497" width="10" style="15"/>
    <col min="10498" max="10498" width="2.5703125" style="15" customWidth="1"/>
    <col min="10499" max="10499" width="7.140625" style="15" customWidth="1"/>
    <col min="10500" max="10500" width="23.5703125" style="15" customWidth="1"/>
    <col min="10501" max="10501" width="9.7109375" style="15" customWidth="1"/>
    <col min="10502" max="10502" width="0" style="15" hidden="1" customWidth="1"/>
    <col min="10503" max="10503" width="4.7109375" style="15" customWidth="1"/>
    <col min="10504" max="10504" width="14.42578125" style="15" customWidth="1"/>
    <col min="10505" max="10505" width="11.140625" style="15" customWidth="1"/>
    <col min="10506" max="10506" width="10.28515625" style="15" customWidth="1"/>
    <col min="10507" max="10507" width="13" style="15" customWidth="1"/>
    <col min="10508" max="10508" width="8.28515625" style="15" customWidth="1"/>
    <col min="10509" max="10753" width="10" style="15"/>
    <col min="10754" max="10754" width="2.5703125" style="15" customWidth="1"/>
    <col min="10755" max="10755" width="7.140625" style="15" customWidth="1"/>
    <col min="10756" max="10756" width="23.5703125" style="15" customWidth="1"/>
    <col min="10757" max="10757" width="9.7109375" style="15" customWidth="1"/>
    <col min="10758" max="10758" width="0" style="15" hidden="1" customWidth="1"/>
    <col min="10759" max="10759" width="4.7109375" style="15" customWidth="1"/>
    <col min="10760" max="10760" width="14.42578125" style="15" customWidth="1"/>
    <col min="10761" max="10761" width="11.140625" style="15" customWidth="1"/>
    <col min="10762" max="10762" width="10.28515625" style="15" customWidth="1"/>
    <col min="10763" max="10763" width="13" style="15" customWidth="1"/>
    <col min="10764" max="10764" width="8.28515625" style="15" customWidth="1"/>
    <col min="10765" max="11009" width="10" style="15"/>
    <col min="11010" max="11010" width="2.5703125" style="15" customWidth="1"/>
    <col min="11011" max="11011" width="7.140625" style="15" customWidth="1"/>
    <col min="11012" max="11012" width="23.5703125" style="15" customWidth="1"/>
    <col min="11013" max="11013" width="9.7109375" style="15" customWidth="1"/>
    <col min="11014" max="11014" width="0" style="15" hidden="1" customWidth="1"/>
    <col min="11015" max="11015" width="4.7109375" style="15" customWidth="1"/>
    <col min="11016" max="11016" width="14.42578125" style="15" customWidth="1"/>
    <col min="11017" max="11017" width="11.140625" style="15" customWidth="1"/>
    <col min="11018" max="11018" width="10.28515625" style="15" customWidth="1"/>
    <col min="11019" max="11019" width="13" style="15" customWidth="1"/>
    <col min="11020" max="11020" width="8.28515625" style="15" customWidth="1"/>
    <col min="11021" max="11265" width="10" style="15"/>
    <col min="11266" max="11266" width="2.5703125" style="15" customWidth="1"/>
    <col min="11267" max="11267" width="7.140625" style="15" customWidth="1"/>
    <col min="11268" max="11268" width="23.5703125" style="15" customWidth="1"/>
    <col min="11269" max="11269" width="9.7109375" style="15" customWidth="1"/>
    <col min="11270" max="11270" width="0" style="15" hidden="1" customWidth="1"/>
    <col min="11271" max="11271" width="4.7109375" style="15" customWidth="1"/>
    <col min="11272" max="11272" width="14.42578125" style="15" customWidth="1"/>
    <col min="11273" max="11273" width="11.140625" style="15" customWidth="1"/>
    <col min="11274" max="11274" width="10.28515625" style="15" customWidth="1"/>
    <col min="11275" max="11275" width="13" style="15" customWidth="1"/>
    <col min="11276" max="11276" width="8.28515625" style="15" customWidth="1"/>
    <col min="11277" max="11521" width="10" style="15"/>
    <col min="11522" max="11522" width="2.5703125" style="15" customWidth="1"/>
    <col min="11523" max="11523" width="7.140625" style="15" customWidth="1"/>
    <col min="11524" max="11524" width="23.5703125" style="15" customWidth="1"/>
    <col min="11525" max="11525" width="9.7109375" style="15" customWidth="1"/>
    <col min="11526" max="11526" width="0" style="15" hidden="1" customWidth="1"/>
    <col min="11527" max="11527" width="4.7109375" style="15" customWidth="1"/>
    <col min="11528" max="11528" width="14.42578125" style="15" customWidth="1"/>
    <col min="11529" max="11529" width="11.140625" style="15" customWidth="1"/>
    <col min="11530" max="11530" width="10.28515625" style="15" customWidth="1"/>
    <col min="11531" max="11531" width="13" style="15" customWidth="1"/>
    <col min="11532" max="11532" width="8.28515625" style="15" customWidth="1"/>
    <col min="11533" max="11777" width="10" style="15"/>
    <col min="11778" max="11778" width="2.5703125" style="15" customWidth="1"/>
    <col min="11779" max="11779" width="7.140625" style="15" customWidth="1"/>
    <col min="11780" max="11780" width="23.5703125" style="15" customWidth="1"/>
    <col min="11781" max="11781" width="9.7109375" style="15" customWidth="1"/>
    <col min="11782" max="11782" width="0" style="15" hidden="1" customWidth="1"/>
    <col min="11783" max="11783" width="4.7109375" style="15" customWidth="1"/>
    <col min="11784" max="11784" width="14.42578125" style="15" customWidth="1"/>
    <col min="11785" max="11785" width="11.140625" style="15" customWidth="1"/>
    <col min="11786" max="11786" width="10.28515625" style="15" customWidth="1"/>
    <col min="11787" max="11787" width="13" style="15" customWidth="1"/>
    <col min="11788" max="11788" width="8.28515625" style="15" customWidth="1"/>
    <col min="11789" max="12033" width="10" style="15"/>
    <col min="12034" max="12034" width="2.5703125" style="15" customWidth="1"/>
    <col min="12035" max="12035" width="7.140625" style="15" customWidth="1"/>
    <col min="12036" max="12036" width="23.5703125" style="15" customWidth="1"/>
    <col min="12037" max="12037" width="9.7109375" style="15" customWidth="1"/>
    <col min="12038" max="12038" width="0" style="15" hidden="1" customWidth="1"/>
    <col min="12039" max="12039" width="4.7109375" style="15" customWidth="1"/>
    <col min="12040" max="12040" width="14.42578125" style="15" customWidth="1"/>
    <col min="12041" max="12041" width="11.140625" style="15" customWidth="1"/>
    <col min="12042" max="12042" width="10.28515625" style="15" customWidth="1"/>
    <col min="12043" max="12043" width="13" style="15" customWidth="1"/>
    <col min="12044" max="12044" width="8.28515625" style="15" customWidth="1"/>
    <col min="12045" max="12289" width="10" style="15"/>
    <col min="12290" max="12290" width="2.5703125" style="15" customWidth="1"/>
    <col min="12291" max="12291" width="7.140625" style="15" customWidth="1"/>
    <col min="12292" max="12292" width="23.5703125" style="15" customWidth="1"/>
    <col min="12293" max="12293" width="9.7109375" style="15" customWidth="1"/>
    <col min="12294" max="12294" width="0" style="15" hidden="1" customWidth="1"/>
    <col min="12295" max="12295" width="4.7109375" style="15" customWidth="1"/>
    <col min="12296" max="12296" width="14.42578125" style="15" customWidth="1"/>
    <col min="12297" max="12297" width="11.140625" style="15" customWidth="1"/>
    <col min="12298" max="12298" width="10.28515625" style="15" customWidth="1"/>
    <col min="12299" max="12299" width="13" style="15" customWidth="1"/>
    <col min="12300" max="12300" width="8.28515625" style="15" customWidth="1"/>
    <col min="12301" max="12545" width="10" style="15"/>
    <col min="12546" max="12546" width="2.5703125" style="15" customWidth="1"/>
    <col min="12547" max="12547" width="7.140625" style="15" customWidth="1"/>
    <col min="12548" max="12548" width="23.5703125" style="15" customWidth="1"/>
    <col min="12549" max="12549" width="9.7109375" style="15" customWidth="1"/>
    <col min="12550" max="12550" width="0" style="15" hidden="1" customWidth="1"/>
    <col min="12551" max="12551" width="4.7109375" style="15" customWidth="1"/>
    <col min="12552" max="12552" width="14.42578125" style="15" customWidth="1"/>
    <col min="12553" max="12553" width="11.140625" style="15" customWidth="1"/>
    <col min="12554" max="12554" width="10.28515625" style="15" customWidth="1"/>
    <col min="12555" max="12555" width="13" style="15" customWidth="1"/>
    <col min="12556" max="12556" width="8.28515625" style="15" customWidth="1"/>
    <col min="12557" max="12801" width="10" style="15"/>
    <col min="12802" max="12802" width="2.5703125" style="15" customWidth="1"/>
    <col min="12803" max="12803" width="7.140625" style="15" customWidth="1"/>
    <col min="12804" max="12804" width="23.5703125" style="15" customWidth="1"/>
    <col min="12805" max="12805" width="9.7109375" style="15" customWidth="1"/>
    <col min="12806" max="12806" width="0" style="15" hidden="1" customWidth="1"/>
    <col min="12807" max="12807" width="4.7109375" style="15" customWidth="1"/>
    <col min="12808" max="12808" width="14.42578125" style="15" customWidth="1"/>
    <col min="12809" max="12809" width="11.140625" style="15" customWidth="1"/>
    <col min="12810" max="12810" width="10.28515625" style="15" customWidth="1"/>
    <col min="12811" max="12811" width="13" style="15" customWidth="1"/>
    <col min="12812" max="12812" width="8.28515625" style="15" customWidth="1"/>
    <col min="12813" max="13057" width="10" style="15"/>
    <col min="13058" max="13058" width="2.5703125" style="15" customWidth="1"/>
    <col min="13059" max="13059" width="7.140625" style="15" customWidth="1"/>
    <col min="13060" max="13060" width="23.5703125" style="15" customWidth="1"/>
    <col min="13061" max="13061" width="9.7109375" style="15" customWidth="1"/>
    <col min="13062" max="13062" width="0" style="15" hidden="1" customWidth="1"/>
    <col min="13063" max="13063" width="4.7109375" style="15" customWidth="1"/>
    <col min="13064" max="13064" width="14.42578125" style="15" customWidth="1"/>
    <col min="13065" max="13065" width="11.140625" style="15" customWidth="1"/>
    <col min="13066" max="13066" width="10.28515625" style="15" customWidth="1"/>
    <col min="13067" max="13067" width="13" style="15" customWidth="1"/>
    <col min="13068" max="13068" width="8.28515625" style="15" customWidth="1"/>
    <col min="13069" max="13313" width="10" style="15"/>
    <col min="13314" max="13314" width="2.5703125" style="15" customWidth="1"/>
    <col min="13315" max="13315" width="7.140625" style="15" customWidth="1"/>
    <col min="13316" max="13316" width="23.5703125" style="15" customWidth="1"/>
    <col min="13317" max="13317" width="9.7109375" style="15" customWidth="1"/>
    <col min="13318" max="13318" width="0" style="15" hidden="1" customWidth="1"/>
    <col min="13319" max="13319" width="4.7109375" style="15" customWidth="1"/>
    <col min="13320" max="13320" width="14.42578125" style="15" customWidth="1"/>
    <col min="13321" max="13321" width="11.140625" style="15" customWidth="1"/>
    <col min="13322" max="13322" width="10.28515625" style="15" customWidth="1"/>
    <col min="13323" max="13323" width="13" style="15" customWidth="1"/>
    <col min="13324" max="13324" width="8.28515625" style="15" customWidth="1"/>
    <col min="13325" max="13569" width="10" style="15"/>
    <col min="13570" max="13570" width="2.5703125" style="15" customWidth="1"/>
    <col min="13571" max="13571" width="7.140625" style="15" customWidth="1"/>
    <col min="13572" max="13572" width="23.5703125" style="15" customWidth="1"/>
    <col min="13573" max="13573" width="9.7109375" style="15" customWidth="1"/>
    <col min="13574" max="13574" width="0" style="15" hidden="1" customWidth="1"/>
    <col min="13575" max="13575" width="4.7109375" style="15" customWidth="1"/>
    <col min="13576" max="13576" width="14.42578125" style="15" customWidth="1"/>
    <col min="13577" max="13577" width="11.140625" style="15" customWidth="1"/>
    <col min="13578" max="13578" width="10.28515625" style="15" customWidth="1"/>
    <col min="13579" max="13579" width="13" style="15" customWidth="1"/>
    <col min="13580" max="13580" width="8.28515625" style="15" customWidth="1"/>
    <col min="13581" max="13825" width="10" style="15"/>
    <col min="13826" max="13826" width="2.5703125" style="15" customWidth="1"/>
    <col min="13827" max="13827" width="7.140625" style="15" customWidth="1"/>
    <col min="13828" max="13828" width="23.5703125" style="15" customWidth="1"/>
    <col min="13829" max="13829" width="9.7109375" style="15" customWidth="1"/>
    <col min="13830" max="13830" width="0" style="15" hidden="1" customWidth="1"/>
    <col min="13831" max="13831" width="4.7109375" style="15" customWidth="1"/>
    <col min="13832" max="13832" width="14.42578125" style="15" customWidth="1"/>
    <col min="13833" max="13833" width="11.140625" style="15" customWidth="1"/>
    <col min="13834" max="13834" width="10.28515625" style="15" customWidth="1"/>
    <col min="13835" max="13835" width="13" style="15" customWidth="1"/>
    <col min="13836" max="13836" width="8.28515625" style="15" customWidth="1"/>
    <col min="13837" max="14081" width="10" style="15"/>
    <col min="14082" max="14082" width="2.5703125" style="15" customWidth="1"/>
    <col min="14083" max="14083" width="7.140625" style="15" customWidth="1"/>
    <col min="14084" max="14084" width="23.5703125" style="15" customWidth="1"/>
    <col min="14085" max="14085" width="9.7109375" style="15" customWidth="1"/>
    <col min="14086" max="14086" width="0" style="15" hidden="1" customWidth="1"/>
    <col min="14087" max="14087" width="4.7109375" style="15" customWidth="1"/>
    <col min="14088" max="14088" width="14.42578125" style="15" customWidth="1"/>
    <col min="14089" max="14089" width="11.140625" style="15" customWidth="1"/>
    <col min="14090" max="14090" width="10.28515625" style="15" customWidth="1"/>
    <col min="14091" max="14091" width="13" style="15" customWidth="1"/>
    <col min="14092" max="14092" width="8.28515625" style="15" customWidth="1"/>
    <col min="14093" max="14337" width="10" style="15"/>
    <col min="14338" max="14338" width="2.5703125" style="15" customWidth="1"/>
    <col min="14339" max="14339" width="7.140625" style="15" customWidth="1"/>
    <col min="14340" max="14340" width="23.5703125" style="15" customWidth="1"/>
    <col min="14341" max="14341" width="9.7109375" style="15" customWidth="1"/>
    <col min="14342" max="14342" width="0" style="15" hidden="1" customWidth="1"/>
    <col min="14343" max="14343" width="4.7109375" style="15" customWidth="1"/>
    <col min="14344" max="14344" width="14.42578125" style="15" customWidth="1"/>
    <col min="14345" max="14345" width="11.140625" style="15" customWidth="1"/>
    <col min="14346" max="14346" width="10.28515625" style="15" customWidth="1"/>
    <col min="14347" max="14347" width="13" style="15" customWidth="1"/>
    <col min="14348" max="14348" width="8.28515625" style="15" customWidth="1"/>
    <col min="14349" max="14593" width="10" style="15"/>
    <col min="14594" max="14594" width="2.5703125" style="15" customWidth="1"/>
    <col min="14595" max="14595" width="7.140625" style="15" customWidth="1"/>
    <col min="14596" max="14596" width="23.5703125" style="15" customWidth="1"/>
    <col min="14597" max="14597" width="9.7109375" style="15" customWidth="1"/>
    <col min="14598" max="14598" width="0" style="15" hidden="1" customWidth="1"/>
    <col min="14599" max="14599" width="4.7109375" style="15" customWidth="1"/>
    <col min="14600" max="14600" width="14.42578125" style="15" customWidth="1"/>
    <col min="14601" max="14601" width="11.140625" style="15" customWidth="1"/>
    <col min="14602" max="14602" width="10.28515625" style="15" customWidth="1"/>
    <col min="14603" max="14603" width="13" style="15" customWidth="1"/>
    <col min="14604" max="14604" width="8.28515625" style="15" customWidth="1"/>
    <col min="14605" max="14849" width="10" style="15"/>
    <col min="14850" max="14850" width="2.5703125" style="15" customWidth="1"/>
    <col min="14851" max="14851" width="7.140625" style="15" customWidth="1"/>
    <col min="14852" max="14852" width="23.5703125" style="15" customWidth="1"/>
    <col min="14853" max="14853" width="9.7109375" style="15" customWidth="1"/>
    <col min="14854" max="14854" width="0" style="15" hidden="1" customWidth="1"/>
    <col min="14855" max="14855" width="4.7109375" style="15" customWidth="1"/>
    <col min="14856" max="14856" width="14.42578125" style="15" customWidth="1"/>
    <col min="14857" max="14857" width="11.140625" style="15" customWidth="1"/>
    <col min="14858" max="14858" width="10.28515625" style="15" customWidth="1"/>
    <col min="14859" max="14859" width="13" style="15" customWidth="1"/>
    <col min="14860" max="14860" width="8.28515625" style="15" customWidth="1"/>
    <col min="14861" max="15105" width="10" style="15"/>
    <col min="15106" max="15106" width="2.5703125" style="15" customWidth="1"/>
    <col min="15107" max="15107" width="7.140625" style="15" customWidth="1"/>
    <col min="15108" max="15108" width="23.5703125" style="15" customWidth="1"/>
    <col min="15109" max="15109" width="9.7109375" style="15" customWidth="1"/>
    <col min="15110" max="15110" width="0" style="15" hidden="1" customWidth="1"/>
    <col min="15111" max="15111" width="4.7109375" style="15" customWidth="1"/>
    <col min="15112" max="15112" width="14.42578125" style="15" customWidth="1"/>
    <col min="15113" max="15113" width="11.140625" style="15" customWidth="1"/>
    <col min="15114" max="15114" width="10.28515625" style="15" customWidth="1"/>
    <col min="15115" max="15115" width="13" style="15" customWidth="1"/>
    <col min="15116" max="15116" width="8.28515625" style="15" customWidth="1"/>
    <col min="15117" max="15361" width="10" style="15"/>
    <col min="15362" max="15362" width="2.5703125" style="15" customWidth="1"/>
    <col min="15363" max="15363" width="7.140625" style="15" customWidth="1"/>
    <col min="15364" max="15364" width="23.5703125" style="15" customWidth="1"/>
    <col min="15365" max="15365" width="9.7109375" style="15" customWidth="1"/>
    <col min="15366" max="15366" width="0" style="15" hidden="1" customWidth="1"/>
    <col min="15367" max="15367" width="4.7109375" style="15" customWidth="1"/>
    <col min="15368" max="15368" width="14.42578125" style="15" customWidth="1"/>
    <col min="15369" max="15369" width="11.140625" style="15" customWidth="1"/>
    <col min="15370" max="15370" width="10.28515625" style="15" customWidth="1"/>
    <col min="15371" max="15371" width="13" style="15" customWidth="1"/>
    <col min="15372" max="15372" width="8.28515625" style="15" customWidth="1"/>
    <col min="15373" max="15617" width="10" style="15"/>
    <col min="15618" max="15618" width="2.5703125" style="15" customWidth="1"/>
    <col min="15619" max="15619" width="7.140625" style="15" customWidth="1"/>
    <col min="15620" max="15620" width="23.5703125" style="15" customWidth="1"/>
    <col min="15621" max="15621" width="9.7109375" style="15" customWidth="1"/>
    <col min="15622" max="15622" width="0" style="15" hidden="1" customWidth="1"/>
    <col min="15623" max="15623" width="4.7109375" style="15" customWidth="1"/>
    <col min="15624" max="15624" width="14.42578125" style="15" customWidth="1"/>
    <col min="15625" max="15625" width="11.140625" style="15" customWidth="1"/>
    <col min="15626" max="15626" width="10.28515625" style="15" customWidth="1"/>
    <col min="15627" max="15627" width="13" style="15" customWidth="1"/>
    <col min="15628" max="15628" width="8.28515625" style="15" customWidth="1"/>
    <col min="15629" max="15873" width="10" style="15"/>
    <col min="15874" max="15874" width="2.5703125" style="15" customWidth="1"/>
    <col min="15875" max="15875" width="7.140625" style="15" customWidth="1"/>
    <col min="15876" max="15876" width="23.5703125" style="15" customWidth="1"/>
    <col min="15877" max="15877" width="9.7109375" style="15" customWidth="1"/>
    <col min="15878" max="15878" width="0" style="15" hidden="1" customWidth="1"/>
    <col min="15879" max="15879" width="4.7109375" style="15" customWidth="1"/>
    <col min="15880" max="15880" width="14.42578125" style="15" customWidth="1"/>
    <col min="15881" max="15881" width="11.140625" style="15" customWidth="1"/>
    <col min="15882" max="15882" width="10.28515625" style="15" customWidth="1"/>
    <col min="15883" max="15883" width="13" style="15" customWidth="1"/>
    <col min="15884" max="15884" width="8.28515625" style="15" customWidth="1"/>
    <col min="15885" max="16129" width="10" style="15"/>
    <col min="16130" max="16130" width="2.5703125" style="15" customWidth="1"/>
    <col min="16131" max="16131" width="7.140625" style="15" customWidth="1"/>
    <col min="16132" max="16132" width="23.5703125" style="15" customWidth="1"/>
    <col min="16133" max="16133" width="9.7109375" style="15" customWidth="1"/>
    <col min="16134" max="16134" width="0" style="15" hidden="1" customWidth="1"/>
    <col min="16135" max="16135" width="4.7109375" style="15" customWidth="1"/>
    <col min="16136" max="16136" width="14.42578125" style="15" customWidth="1"/>
    <col min="16137" max="16137" width="11.140625" style="15" customWidth="1"/>
    <col min="16138" max="16138" width="10.28515625" style="15" customWidth="1"/>
    <col min="16139" max="16139" width="13" style="15" customWidth="1"/>
    <col min="16140" max="16140" width="8.28515625" style="15" customWidth="1"/>
    <col min="16141" max="16384" width="10" style="15"/>
  </cols>
  <sheetData>
    <row r="1" spans="1:14" ht="12" customHeight="1">
      <c r="B1" s="16" t="s">
        <v>179</v>
      </c>
      <c r="D1" s="17"/>
      <c r="E1" s="17"/>
      <c r="F1" s="17"/>
      <c r="G1" s="17"/>
      <c r="H1" s="17"/>
      <c r="I1" s="17"/>
      <c r="J1" s="17"/>
      <c r="K1" s="17"/>
      <c r="L1" s="18"/>
    </row>
    <row r="2" spans="1:14" ht="12" customHeight="1">
      <c r="B2" s="16" t="s">
        <v>176</v>
      </c>
      <c r="D2" s="17"/>
      <c r="E2" s="17"/>
      <c r="F2" s="17"/>
      <c r="G2" s="17"/>
      <c r="H2" s="17"/>
      <c r="I2" s="17"/>
      <c r="J2" s="17"/>
      <c r="K2" s="17"/>
      <c r="L2" s="18"/>
    </row>
    <row r="3" spans="1:14" ht="12" customHeight="1">
      <c r="B3" s="16" t="s">
        <v>147</v>
      </c>
      <c r="D3" s="17"/>
      <c r="E3" s="17"/>
      <c r="F3" s="17"/>
      <c r="G3" s="17"/>
      <c r="H3" s="17"/>
      <c r="I3" s="17"/>
      <c r="J3" s="17"/>
      <c r="K3" s="17"/>
      <c r="L3" s="18"/>
    </row>
    <row r="4" spans="1:14" ht="12" customHeight="1">
      <c r="D4" s="17"/>
      <c r="E4" s="17"/>
      <c r="F4" s="17"/>
      <c r="G4" s="17"/>
      <c r="H4" s="17"/>
      <c r="I4" s="17"/>
      <c r="J4" s="17"/>
      <c r="K4" s="17"/>
      <c r="L4" s="18"/>
    </row>
    <row r="5" spans="1:14" ht="12" customHeight="1">
      <c r="D5" s="17"/>
      <c r="E5" s="17"/>
      <c r="F5" s="17"/>
      <c r="G5" s="17"/>
      <c r="H5" s="17"/>
      <c r="I5" s="17"/>
      <c r="J5" s="17"/>
      <c r="K5" s="17"/>
      <c r="L5" s="18"/>
    </row>
    <row r="6" spans="1:14" ht="12" customHeight="1">
      <c r="D6" s="17"/>
      <c r="E6" s="17"/>
      <c r="F6" s="17"/>
      <c r="G6" s="17" t="s">
        <v>104</v>
      </c>
      <c r="H6" s="17" t="s">
        <v>171</v>
      </c>
      <c r="I6" s="17" t="s">
        <v>172</v>
      </c>
      <c r="J6" s="17"/>
      <c r="K6" s="17" t="s">
        <v>105</v>
      </c>
      <c r="L6" s="18"/>
    </row>
    <row r="7" spans="1:14" ht="12" customHeight="1">
      <c r="D7" s="19" t="s">
        <v>106</v>
      </c>
      <c r="E7" s="19"/>
      <c r="F7" s="19" t="s">
        <v>68</v>
      </c>
      <c r="G7" s="19" t="s">
        <v>107</v>
      </c>
      <c r="H7" s="19" t="s">
        <v>108</v>
      </c>
      <c r="I7" s="19" t="s">
        <v>108</v>
      </c>
      <c r="J7" s="19" t="s">
        <v>109</v>
      </c>
      <c r="K7" s="19" t="s">
        <v>110</v>
      </c>
      <c r="L7" s="20" t="s">
        <v>111</v>
      </c>
    </row>
    <row r="8" spans="1:14" ht="12" customHeight="1">
      <c r="A8" s="21"/>
      <c r="B8" s="22" t="s">
        <v>164</v>
      </c>
      <c r="C8" s="21"/>
      <c r="D8" s="23"/>
      <c r="E8" s="23"/>
      <c r="F8" s="23"/>
      <c r="G8" s="23"/>
      <c r="H8" s="23"/>
      <c r="I8" s="23"/>
      <c r="J8" s="23"/>
      <c r="K8" s="24"/>
      <c r="L8" s="25"/>
    </row>
    <row r="9" spans="1:14" ht="12" customHeight="1">
      <c r="A9" s="21"/>
      <c r="B9" s="26" t="s">
        <v>148</v>
      </c>
      <c r="C9" s="21"/>
      <c r="D9" s="23" t="s">
        <v>127</v>
      </c>
      <c r="E9" s="23" t="str">
        <f t="shared" ref="E9:E38" si="0">D9&amp;I9</f>
        <v>111IPCA</v>
      </c>
      <c r="F9" s="23">
        <v>3</v>
      </c>
      <c r="G9" s="24">
        <f>'Pages 6.2.2-6.2.3'!K76</f>
        <v>0</v>
      </c>
      <c r="H9" s="24" t="str">
        <f>I9</f>
        <v>CA</v>
      </c>
      <c r="I9" s="73" t="s">
        <v>45</v>
      </c>
      <c r="J9" s="28">
        <v>0</v>
      </c>
      <c r="K9" s="29">
        <f>J9*G9</f>
        <v>0</v>
      </c>
      <c r="L9" s="25"/>
      <c r="M9" s="30"/>
      <c r="N9" s="31"/>
    </row>
    <row r="10" spans="1:14" ht="12" customHeight="1">
      <c r="A10" s="21"/>
      <c r="B10" s="26" t="s">
        <v>148</v>
      </c>
      <c r="C10" s="21"/>
      <c r="D10" s="23" t="s">
        <v>127</v>
      </c>
      <c r="E10" s="23" t="str">
        <f t="shared" si="0"/>
        <v>111IPCN</v>
      </c>
      <c r="F10" s="23">
        <v>3</v>
      </c>
      <c r="G10" s="24">
        <f>'Pages 6.2.2-6.2.3'!K77</f>
        <v>-8830553.3099592179</v>
      </c>
      <c r="H10" s="24" t="str">
        <f t="shared" ref="H10:H38" si="1">I10</f>
        <v>CN</v>
      </c>
      <c r="I10" s="73" t="s">
        <v>54</v>
      </c>
      <c r="J10" s="28">
        <v>0.461289372337361</v>
      </c>
      <c r="K10" s="29">
        <f t="shared" ref="K10:K38" si="2">J10*G10</f>
        <v>-4073440.3937426931</v>
      </c>
      <c r="L10" s="25"/>
      <c r="M10" s="32"/>
      <c r="N10" s="31"/>
    </row>
    <row r="11" spans="1:14" ht="12" customHeight="1">
      <c r="A11" s="21"/>
      <c r="B11" s="26" t="s">
        <v>148</v>
      </c>
      <c r="C11" s="21"/>
      <c r="D11" s="23" t="s">
        <v>127</v>
      </c>
      <c r="E11" s="23" t="str">
        <f t="shared" si="0"/>
        <v>111IPID</v>
      </c>
      <c r="F11" s="23">
        <v>3</v>
      </c>
      <c r="G11" s="24">
        <f>'Pages 6.2.2-6.2.3'!K78</f>
        <v>-41727.264956830419</v>
      </c>
      <c r="H11" s="24" t="str">
        <f t="shared" si="1"/>
        <v>ID</v>
      </c>
      <c r="I11" s="74" t="s">
        <v>50</v>
      </c>
      <c r="J11" s="28">
        <v>0</v>
      </c>
      <c r="K11" s="29">
        <f t="shared" si="2"/>
        <v>0</v>
      </c>
      <c r="L11" s="25"/>
      <c r="M11" s="32"/>
      <c r="N11" s="33"/>
    </row>
    <row r="12" spans="1:14" ht="12" customHeight="1">
      <c r="A12" s="21"/>
      <c r="B12" s="26" t="s">
        <v>148</v>
      </c>
      <c r="C12" s="21"/>
      <c r="D12" s="23" t="s">
        <v>127</v>
      </c>
      <c r="E12" s="23" t="str">
        <f t="shared" si="0"/>
        <v>111IPDGU</v>
      </c>
      <c r="F12" s="23">
        <v>3</v>
      </c>
      <c r="G12" s="24">
        <f>'Pages 6.2.2-6.2.3'!K79</f>
        <v>-33007.558846154483</v>
      </c>
      <c r="H12" s="24" t="s">
        <v>37</v>
      </c>
      <c r="I12" s="74" t="s">
        <v>36</v>
      </c>
      <c r="J12" s="28">
        <v>0.4262831716003761</v>
      </c>
      <c r="K12" s="29">
        <f t="shared" si="2"/>
        <v>-14070.566871724783</v>
      </c>
      <c r="L12" s="25"/>
      <c r="M12" s="32"/>
      <c r="N12" s="33"/>
    </row>
    <row r="13" spans="1:14" ht="12" customHeight="1">
      <c r="A13" s="21"/>
      <c r="B13" s="26" t="s">
        <v>148</v>
      </c>
      <c r="C13" s="21"/>
      <c r="D13" s="23" t="s">
        <v>127</v>
      </c>
      <c r="E13" s="23" t="str">
        <f t="shared" si="0"/>
        <v>111IPOR</v>
      </c>
      <c r="F13" s="23">
        <v>3</v>
      </c>
      <c r="G13" s="24">
        <f>'Pages 6.2.2-6.2.3'!K80</f>
        <v>-29154.505692286839</v>
      </c>
      <c r="H13" s="24" t="str">
        <f t="shared" si="1"/>
        <v>OR</v>
      </c>
      <c r="I13" s="73" t="s">
        <v>46</v>
      </c>
      <c r="J13" s="28">
        <v>0</v>
      </c>
      <c r="K13" s="29">
        <f t="shared" si="2"/>
        <v>0</v>
      </c>
      <c r="L13" s="25"/>
      <c r="M13" s="32"/>
      <c r="N13" s="33"/>
    </row>
    <row r="14" spans="1:14" ht="12" customHeight="1">
      <c r="A14" s="21"/>
      <c r="B14" s="26" t="s">
        <v>148</v>
      </c>
      <c r="C14" s="21"/>
      <c r="D14" s="23" t="s">
        <v>127</v>
      </c>
      <c r="E14" s="23" t="str">
        <f t="shared" si="0"/>
        <v>111IPSE</v>
      </c>
      <c r="F14" s="23">
        <v>3</v>
      </c>
      <c r="G14" s="24">
        <f>'Pages 6.2.2-6.2.3'!K81</f>
        <v>-635939.90154877654</v>
      </c>
      <c r="H14" s="24" t="str">
        <f t="shared" si="1"/>
        <v>SE</v>
      </c>
      <c r="I14" s="73" t="s">
        <v>55</v>
      </c>
      <c r="J14" s="28">
        <v>0.41971722672390366</v>
      </c>
      <c r="K14" s="29">
        <f t="shared" si="2"/>
        <v>-266914.93184112484</v>
      </c>
      <c r="L14" s="25"/>
      <c r="M14" s="32"/>
      <c r="N14" s="31"/>
    </row>
    <row r="15" spans="1:14" ht="12" customHeight="1">
      <c r="A15" s="21"/>
      <c r="B15" s="26" t="s">
        <v>148</v>
      </c>
      <c r="C15" s="21"/>
      <c r="D15" s="23" t="s">
        <v>127</v>
      </c>
      <c r="E15" s="23" t="str">
        <f t="shared" si="0"/>
        <v>111IPSG</v>
      </c>
      <c r="F15" s="23">
        <v>3</v>
      </c>
      <c r="G15" s="24">
        <f>'Pages 6.2.2-6.2.3'!K82</f>
        <v>-1363226.9157432988</v>
      </c>
      <c r="H15" s="24" t="str">
        <f t="shared" si="1"/>
        <v>SG</v>
      </c>
      <c r="I15" s="73" t="s">
        <v>37</v>
      </c>
      <c r="J15" s="28">
        <v>0.4262831716003761</v>
      </c>
      <c r="K15" s="29">
        <f t="shared" si="2"/>
        <v>-581120.69325405208</v>
      </c>
      <c r="L15" s="25"/>
      <c r="M15" s="32"/>
      <c r="N15" s="31"/>
    </row>
    <row r="16" spans="1:14" ht="12" customHeight="1">
      <c r="A16" s="21"/>
      <c r="B16" s="26" t="s">
        <v>148</v>
      </c>
      <c r="C16" s="21"/>
      <c r="D16" s="23" t="s">
        <v>127</v>
      </c>
      <c r="E16" s="23" t="str">
        <f t="shared" si="0"/>
        <v>111IPSG-P</v>
      </c>
      <c r="F16" s="23">
        <v>3</v>
      </c>
      <c r="G16" s="24">
        <f>'Pages 6.2.2-6.2.3'!K83</f>
        <v>-4034035.266969122</v>
      </c>
      <c r="H16" s="24" t="str">
        <f t="shared" si="1"/>
        <v>SG-P</v>
      </c>
      <c r="I16" s="73" t="s">
        <v>40</v>
      </c>
      <c r="J16" s="28">
        <v>0.4262831716003761</v>
      </c>
      <c r="K16" s="29">
        <f t="shared" si="2"/>
        <v>-1719641.3479513673</v>
      </c>
      <c r="L16" s="25"/>
      <c r="M16" s="32"/>
      <c r="N16" s="31"/>
    </row>
    <row r="17" spans="1:15" ht="12" customHeight="1">
      <c r="A17" s="21"/>
      <c r="B17" s="26" t="s">
        <v>148</v>
      </c>
      <c r="C17" s="21"/>
      <c r="D17" s="23" t="s">
        <v>127</v>
      </c>
      <c r="E17" s="23" t="str">
        <f t="shared" si="0"/>
        <v>111IPSG-U</v>
      </c>
      <c r="F17" s="23">
        <v>3</v>
      </c>
      <c r="G17" s="24">
        <f>'Pages 6.2.2-6.2.3'!K84</f>
        <v>-598198.61752152303</v>
      </c>
      <c r="H17" s="24" t="str">
        <f t="shared" si="1"/>
        <v>SG-U</v>
      </c>
      <c r="I17" s="73" t="s">
        <v>41</v>
      </c>
      <c r="J17" s="28">
        <v>0.4262831716003761</v>
      </c>
      <c r="K17" s="29">
        <f t="shared" si="2"/>
        <v>-255002.00392403515</v>
      </c>
      <c r="L17" s="23"/>
      <c r="M17" s="32"/>
      <c r="N17" s="31"/>
    </row>
    <row r="18" spans="1:15" ht="12" customHeight="1">
      <c r="A18" s="21"/>
      <c r="B18" s="26" t="s">
        <v>148</v>
      </c>
      <c r="C18" s="21"/>
      <c r="D18" s="23" t="s">
        <v>127</v>
      </c>
      <c r="E18" s="23" t="str">
        <f t="shared" si="0"/>
        <v>111IPSO</v>
      </c>
      <c r="F18" s="23">
        <v>3</v>
      </c>
      <c r="G18" s="24">
        <f>'Pages 6.2.2-6.2.3'!K85</f>
        <v>-11259904.649469435</v>
      </c>
      <c r="H18" s="24" t="str">
        <f t="shared" si="1"/>
        <v>SO</v>
      </c>
      <c r="I18" s="73" t="s">
        <v>53</v>
      </c>
      <c r="J18" s="28">
        <v>0.4247028503779125</v>
      </c>
      <c r="K18" s="29">
        <f t="shared" si="2"/>
        <v>-4782113.5996131785</v>
      </c>
      <c r="L18" s="23"/>
      <c r="M18" s="32"/>
      <c r="N18" s="31"/>
    </row>
    <row r="19" spans="1:15" ht="12" customHeight="1">
      <c r="A19" s="21"/>
      <c r="B19" s="26" t="s">
        <v>148</v>
      </c>
      <c r="C19" s="21"/>
      <c r="D19" s="23" t="s">
        <v>127</v>
      </c>
      <c r="E19" s="23" t="str">
        <f t="shared" si="0"/>
        <v>111IPDGP</v>
      </c>
      <c r="F19" s="23">
        <v>3</v>
      </c>
      <c r="G19" s="24">
        <f>'Pages 6.2.2-6.2.3'!K86</f>
        <v>103372.62600000002</v>
      </c>
      <c r="H19" s="24" t="s">
        <v>37</v>
      </c>
      <c r="I19" s="74" t="s">
        <v>35</v>
      </c>
      <c r="J19" s="28">
        <v>0.4262831716003761</v>
      </c>
      <c r="K19" s="29">
        <f t="shared" si="2"/>
        <v>44066.010867939505</v>
      </c>
      <c r="L19" s="23"/>
      <c r="M19" s="32"/>
      <c r="N19" s="31"/>
    </row>
    <row r="20" spans="1:15" ht="12" customHeight="1">
      <c r="A20" s="21"/>
      <c r="B20" s="26" t="s">
        <v>148</v>
      </c>
      <c r="C20" s="21"/>
      <c r="D20" s="23" t="s">
        <v>127</v>
      </c>
      <c r="E20" s="23" t="str">
        <f t="shared" si="0"/>
        <v>111IPUT</v>
      </c>
      <c r="F20" s="23">
        <v>3</v>
      </c>
      <c r="G20" s="24">
        <f>'Pages 6.2.2-6.2.3'!K87</f>
        <v>-38744.814816949569</v>
      </c>
      <c r="H20" s="24" t="str">
        <f t="shared" si="1"/>
        <v>UT</v>
      </c>
      <c r="I20" s="73" t="s">
        <v>49</v>
      </c>
      <c r="J20" s="28">
        <v>1</v>
      </c>
      <c r="K20" s="29">
        <f t="shared" si="2"/>
        <v>-38744.814816949569</v>
      </c>
      <c r="L20" s="36"/>
      <c r="M20" s="32"/>
      <c r="N20" s="31"/>
    </row>
    <row r="21" spans="1:15" ht="12" customHeight="1">
      <c r="A21" s="21"/>
      <c r="B21" s="26" t="s">
        <v>148</v>
      </c>
      <c r="C21" s="21"/>
      <c r="D21" s="23" t="s">
        <v>127</v>
      </c>
      <c r="E21" s="23" t="str">
        <f t="shared" si="0"/>
        <v>111IPWA</v>
      </c>
      <c r="F21" s="23">
        <v>3</v>
      </c>
      <c r="G21" s="24">
        <f>'Pages 6.2.2-6.2.3'!K88</f>
        <v>856.5569999999999</v>
      </c>
      <c r="H21" s="24" t="str">
        <f t="shared" si="1"/>
        <v>WA</v>
      </c>
      <c r="I21" s="73" t="s">
        <v>47</v>
      </c>
      <c r="J21" s="28">
        <v>0</v>
      </c>
      <c r="K21" s="29">
        <f t="shared" si="2"/>
        <v>0</v>
      </c>
      <c r="L21" s="36"/>
      <c r="M21" s="32"/>
      <c r="N21" s="31"/>
    </row>
    <row r="22" spans="1:15" ht="12" customHeight="1">
      <c r="A22" s="21"/>
      <c r="B22" s="26" t="s">
        <v>148</v>
      </c>
      <c r="C22" s="21"/>
      <c r="D22" s="23" t="s">
        <v>127</v>
      </c>
      <c r="E22" s="23" t="str">
        <f t="shared" si="0"/>
        <v>111IPWYP</v>
      </c>
      <c r="F22" s="23">
        <v>3</v>
      </c>
      <c r="G22" s="24">
        <f>'Pages 6.2.2-6.2.3'!K89</f>
        <v>-289352.30851208273</v>
      </c>
      <c r="H22" s="24" t="str">
        <f t="shared" si="1"/>
        <v>WYP</v>
      </c>
      <c r="I22" s="73" t="s">
        <v>48</v>
      </c>
      <c r="J22" s="28">
        <v>0</v>
      </c>
      <c r="K22" s="29">
        <f t="shared" si="2"/>
        <v>0</v>
      </c>
      <c r="L22" s="36"/>
      <c r="M22" s="21"/>
    </row>
    <row r="23" spans="1:15" ht="12" customHeight="1">
      <c r="A23" s="21"/>
      <c r="B23" s="26" t="s">
        <v>148</v>
      </c>
      <c r="C23" s="21"/>
      <c r="D23" s="23" t="s">
        <v>127</v>
      </c>
      <c r="E23" s="23" t="str">
        <f t="shared" si="0"/>
        <v>111IPWYU</v>
      </c>
      <c r="F23" s="23">
        <v>3</v>
      </c>
      <c r="G23" s="24">
        <f>'Pages 6.2.2-6.2.3'!K90</f>
        <v>0</v>
      </c>
      <c r="H23" s="24" t="str">
        <f t="shared" si="1"/>
        <v>WYU</v>
      </c>
      <c r="I23" s="73" t="s">
        <v>51</v>
      </c>
      <c r="J23" s="28">
        <v>0</v>
      </c>
      <c r="K23" s="29">
        <f t="shared" si="2"/>
        <v>0</v>
      </c>
      <c r="L23" s="36"/>
      <c r="M23" s="21"/>
    </row>
    <row r="24" spans="1:15" ht="12" customHeight="1">
      <c r="A24" s="21"/>
      <c r="B24" s="26" t="s">
        <v>148</v>
      </c>
      <c r="C24" s="21"/>
      <c r="D24" s="23" t="s">
        <v>127</v>
      </c>
      <c r="E24" s="23" t="str">
        <f t="shared" si="0"/>
        <v>111IPSSGCH</v>
      </c>
      <c r="F24" s="23">
        <v>3</v>
      </c>
      <c r="G24" s="24">
        <f>'Pages 6.2.2-6.2.3'!K91</f>
        <v>-113558.09307692409</v>
      </c>
      <c r="H24" s="24" t="s">
        <v>37</v>
      </c>
      <c r="I24" s="74" t="s">
        <v>38</v>
      </c>
      <c r="J24" s="28">
        <v>0.4262831716003761</v>
      </c>
      <c r="K24" s="29">
        <f t="shared" si="2"/>
        <v>-48407.904077721912</v>
      </c>
      <c r="L24" s="36"/>
      <c r="M24" s="21"/>
    </row>
    <row r="25" spans="1:15" ht="12" customHeight="1">
      <c r="A25" s="21"/>
      <c r="B25" s="26" t="s">
        <v>149</v>
      </c>
      <c r="C25" s="21"/>
      <c r="D25" s="23" t="s">
        <v>150</v>
      </c>
      <c r="E25" s="23" t="str">
        <f t="shared" si="0"/>
        <v>111HPDGP</v>
      </c>
      <c r="F25" s="23">
        <v>3</v>
      </c>
      <c r="G25" s="24">
        <f>'Pages 6.2.2-6.2.3'!K95</f>
        <v>0</v>
      </c>
      <c r="H25" s="24" t="s">
        <v>37</v>
      </c>
      <c r="I25" s="27" t="s">
        <v>35</v>
      </c>
      <c r="J25" s="28">
        <v>0.4262831716003761</v>
      </c>
      <c r="K25" s="29">
        <f t="shared" si="2"/>
        <v>0</v>
      </c>
    </row>
    <row r="26" spans="1:15" ht="12" customHeight="1">
      <c r="A26" s="21"/>
      <c r="B26" s="26" t="s">
        <v>149</v>
      </c>
      <c r="C26" s="21"/>
      <c r="D26" s="23" t="s">
        <v>150</v>
      </c>
      <c r="E26" s="23" t="str">
        <f t="shared" si="0"/>
        <v>111HPSG-P</v>
      </c>
      <c r="F26" s="23">
        <v>3</v>
      </c>
      <c r="G26" s="24">
        <f>'Pages 6.2.2-6.2.3'!K96</f>
        <v>-548517.00304376031</v>
      </c>
      <c r="H26" s="24" t="str">
        <f t="shared" si="1"/>
        <v>SG-P</v>
      </c>
      <c r="I26" s="27" t="s">
        <v>40</v>
      </c>
      <c r="J26" s="28">
        <v>0.4262831716003761</v>
      </c>
      <c r="K26" s="29">
        <f t="shared" si="2"/>
        <v>-233823.56773422728</v>
      </c>
      <c r="N26" s="39"/>
      <c r="O26" s="39"/>
    </row>
    <row r="27" spans="1:15" ht="12" customHeight="1">
      <c r="A27" s="21"/>
      <c r="B27" s="26" t="s">
        <v>149</v>
      </c>
      <c r="C27" s="21"/>
      <c r="D27" s="23" t="s">
        <v>150</v>
      </c>
      <c r="E27" s="23" t="str">
        <f t="shared" si="0"/>
        <v>111HPSG-U</v>
      </c>
      <c r="F27" s="23">
        <v>3</v>
      </c>
      <c r="G27" s="24">
        <f>'Pages 6.2.2-6.2.3'!K97</f>
        <v>117817.921538461</v>
      </c>
      <c r="H27" s="24" t="str">
        <f t="shared" si="1"/>
        <v>SG-U</v>
      </c>
      <c r="I27" s="27" t="s">
        <v>41</v>
      </c>
      <c r="J27" s="28">
        <v>0.4262831716003761</v>
      </c>
      <c r="K27" s="29">
        <f t="shared" si="2"/>
        <v>50223.797264779416</v>
      </c>
      <c r="N27" s="39"/>
      <c r="O27" s="39"/>
    </row>
    <row r="28" spans="1:15" ht="12" customHeight="1">
      <c r="A28" s="21"/>
      <c r="B28" s="26" t="s">
        <v>151</v>
      </c>
      <c r="C28" s="21"/>
      <c r="D28" s="23" t="s">
        <v>152</v>
      </c>
      <c r="E28" s="23" t="str">
        <f t="shared" si="0"/>
        <v>111OPSSGCT</v>
      </c>
      <c r="F28" s="23">
        <v>3</v>
      </c>
      <c r="G28" s="24">
        <f>'Pages 6.2.2-6.2.3'!K101</f>
        <v>0</v>
      </c>
      <c r="H28" s="24" t="s">
        <v>37</v>
      </c>
      <c r="I28" s="27" t="s">
        <v>43</v>
      </c>
      <c r="J28" s="28">
        <v>0.4262831716003761</v>
      </c>
      <c r="K28" s="29">
        <f t="shared" si="2"/>
        <v>0</v>
      </c>
      <c r="L28" s="41"/>
      <c r="N28" s="39"/>
      <c r="O28" s="39"/>
    </row>
    <row r="29" spans="1:15" ht="12" customHeight="1">
      <c r="A29" s="21"/>
      <c r="B29" s="26" t="s">
        <v>153</v>
      </c>
      <c r="C29" s="21"/>
      <c r="D29" s="23" t="s">
        <v>154</v>
      </c>
      <c r="E29" s="23" t="str">
        <f t="shared" si="0"/>
        <v>111GPCA</v>
      </c>
      <c r="F29" s="23">
        <v>3</v>
      </c>
      <c r="G29" s="24">
        <f>'Pages 6.2.2-6.2.3'!K105</f>
        <v>-192762.58707366453</v>
      </c>
      <c r="H29" s="24" t="str">
        <f t="shared" si="1"/>
        <v>CA</v>
      </c>
      <c r="I29" s="27" t="s">
        <v>45</v>
      </c>
      <c r="J29" s="28">
        <v>0</v>
      </c>
      <c r="K29" s="29">
        <f t="shared" si="2"/>
        <v>0</v>
      </c>
      <c r="L29" s="41"/>
      <c r="N29" s="39"/>
      <c r="O29" s="39"/>
    </row>
    <row r="30" spans="1:15" ht="12" customHeight="1">
      <c r="A30" s="21"/>
      <c r="B30" s="26" t="s">
        <v>153</v>
      </c>
      <c r="C30" s="21"/>
      <c r="D30" s="23" t="s">
        <v>154</v>
      </c>
      <c r="E30" s="23" t="str">
        <f t="shared" si="0"/>
        <v>111GPCN</v>
      </c>
      <c r="F30" s="23">
        <v>3</v>
      </c>
      <c r="G30" s="24">
        <f>'Pages 6.2.2-6.2.3'!K106</f>
        <v>-177101.4954617708</v>
      </c>
      <c r="H30" s="24" t="str">
        <f t="shared" si="1"/>
        <v>CN</v>
      </c>
      <c r="I30" s="27" t="s">
        <v>54</v>
      </c>
      <c r="J30" s="28">
        <v>0.461289372337361</v>
      </c>
      <c r="K30" s="29">
        <f t="shared" si="2"/>
        <v>-81695.037681568239</v>
      </c>
      <c r="L30" s="23"/>
      <c r="N30" s="39"/>
      <c r="O30" s="39"/>
    </row>
    <row r="31" spans="1:15" ht="12" customHeight="1">
      <c r="A31" s="21"/>
      <c r="B31" s="26" t="s">
        <v>153</v>
      </c>
      <c r="C31" s="21"/>
      <c r="D31" s="23" t="s">
        <v>154</v>
      </c>
      <c r="E31" s="23" t="str">
        <f t="shared" si="0"/>
        <v>111GPSG</v>
      </c>
      <c r="F31" s="23">
        <v>3</v>
      </c>
      <c r="G31" s="24">
        <f>'Pages 6.2.2-6.2.3'!K107</f>
        <v>-16726.806153846162</v>
      </c>
      <c r="H31" s="24" t="str">
        <f t="shared" si="1"/>
        <v>SG</v>
      </c>
      <c r="I31" s="27" t="s">
        <v>37</v>
      </c>
      <c r="J31" s="28">
        <v>0.4262831716003761</v>
      </c>
      <c r="K31" s="29">
        <f t="shared" si="2"/>
        <v>-7130.3559780062305</v>
      </c>
      <c r="L31" s="36"/>
      <c r="N31" s="39"/>
      <c r="O31" s="39"/>
    </row>
    <row r="32" spans="1:15" ht="12" customHeight="1">
      <c r="A32" s="21"/>
      <c r="B32" s="26" t="s">
        <v>153</v>
      </c>
      <c r="C32" s="21"/>
      <c r="D32" s="23" t="s">
        <v>154</v>
      </c>
      <c r="E32" s="23" t="str">
        <f t="shared" si="0"/>
        <v>111GPOR</v>
      </c>
      <c r="F32" s="23">
        <v>3</v>
      </c>
      <c r="G32" s="24">
        <f>'Pages 6.2.2-6.2.3'!K108</f>
        <v>-626302.77156038349</v>
      </c>
      <c r="H32" s="24" t="str">
        <f t="shared" si="1"/>
        <v>OR</v>
      </c>
      <c r="I32" s="27" t="s">
        <v>46</v>
      </c>
      <c r="J32" s="28">
        <v>0</v>
      </c>
      <c r="K32" s="29">
        <f t="shared" si="2"/>
        <v>0</v>
      </c>
      <c r="L32" s="36"/>
    </row>
    <row r="33" spans="1:12" ht="12" customHeight="1">
      <c r="A33" s="21"/>
      <c r="B33" s="26" t="s">
        <v>153</v>
      </c>
      <c r="C33" s="21"/>
      <c r="D33" s="23" t="s">
        <v>154</v>
      </c>
      <c r="E33" s="23" t="str">
        <f t="shared" si="0"/>
        <v>111GPSO</v>
      </c>
      <c r="F33" s="23">
        <v>3</v>
      </c>
      <c r="G33" s="24">
        <f>'Pages 6.2.2-6.2.3'!K109</f>
        <v>-2545379.3702324927</v>
      </c>
      <c r="H33" s="24" t="str">
        <f t="shared" si="1"/>
        <v>SO</v>
      </c>
      <c r="I33" s="27" t="s">
        <v>53</v>
      </c>
      <c r="J33" s="28">
        <v>0.4247028503779125</v>
      </c>
      <c r="K33" s="29">
        <f t="shared" si="2"/>
        <v>-1081029.8738308754</v>
      </c>
      <c r="L33" s="36"/>
    </row>
    <row r="34" spans="1:12" ht="12" customHeight="1">
      <c r="A34" s="21"/>
      <c r="B34" s="26" t="s">
        <v>153</v>
      </c>
      <c r="C34" s="21"/>
      <c r="D34" s="23" t="s">
        <v>154</v>
      </c>
      <c r="E34" s="23" t="str">
        <f t="shared" ref="E34" si="3">D34&amp;I34</f>
        <v>111GPID</v>
      </c>
      <c r="F34" s="23">
        <v>3</v>
      </c>
      <c r="G34" s="24">
        <f>'Pages 6.2.2-6.2.3'!K110</f>
        <v>-170250.97538461539</v>
      </c>
      <c r="H34" s="24" t="s">
        <v>50</v>
      </c>
      <c r="I34" s="27" t="s">
        <v>50</v>
      </c>
      <c r="J34" s="28">
        <v>0</v>
      </c>
      <c r="K34" s="29">
        <f t="shared" si="2"/>
        <v>0</v>
      </c>
      <c r="L34" s="36"/>
    </row>
    <row r="35" spans="1:12" ht="12" customHeight="1">
      <c r="A35" s="21"/>
      <c r="B35" s="26" t="s">
        <v>153</v>
      </c>
      <c r="C35" s="21"/>
      <c r="D35" s="23" t="s">
        <v>154</v>
      </c>
      <c r="E35" s="23" t="str">
        <f t="shared" si="0"/>
        <v>111GPUT</v>
      </c>
      <c r="F35" s="23">
        <v>3</v>
      </c>
      <c r="G35" s="24">
        <f>'Pages 6.2.2-6.2.3'!K111</f>
        <v>-1424.178846153889</v>
      </c>
      <c r="H35" s="24" t="str">
        <f t="shared" si="1"/>
        <v>UT</v>
      </c>
      <c r="I35" s="27" t="s">
        <v>49</v>
      </c>
      <c r="J35" s="28">
        <v>1</v>
      </c>
      <c r="K35" s="29">
        <f t="shared" si="2"/>
        <v>-1424.178846153889</v>
      </c>
      <c r="L35" s="36"/>
    </row>
    <row r="36" spans="1:12" ht="12" customHeight="1">
      <c r="B36" s="26" t="s">
        <v>153</v>
      </c>
      <c r="C36" s="21"/>
      <c r="D36" s="23" t="s">
        <v>154</v>
      </c>
      <c r="E36" s="23" t="str">
        <f t="shared" si="0"/>
        <v>111GPWA</v>
      </c>
      <c r="F36" s="23">
        <v>3</v>
      </c>
      <c r="G36" s="24">
        <f>'Pages 6.2.2-6.2.3'!K112</f>
        <v>-7686.0015123453923</v>
      </c>
      <c r="H36" s="24" t="str">
        <f t="shared" si="1"/>
        <v>WA</v>
      </c>
      <c r="I36" s="27" t="s">
        <v>47</v>
      </c>
      <c r="J36" s="28">
        <v>0</v>
      </c>
      <c r="K36" s="29">
        <f t="shared" si="2"/>
        <v>0</v>
      </c>
    </row>
    <row r="37" spans="1:12" ht="12" customHeight="1">
      <c r="B37" s="26" t="s">
        <v>153</v>
      </c>
      <c r="C37" s="21"/>
      <c r="D37" s="23" t="s">
        <v>154</v>
      </c>
      <c r="E37" s="23" t="str">
        <f t="shared" si="0"/>
        <v>111GPWYP</v>
      </c>
      <c r="F37" s="23">
        <v>3</v>
      </c>
      <c r="G37" s="24">
        <f>'Pages 6.2.2-6.2.3'!K113</f>
        <v>-768861.07401350792</v>
      </c>
      <c r="H37" s="24" t="str">
        <f t="shared" si="1"/>
        <v>WYP</v>
      </c>
      <c r="I37" s="27" t="s">
        <v>48</v>
      </c>
      <c r="J37" s="28">
        <v>0</v>
      </c>
      <c r="K37" s="29">
        <f t="shared" si="2"/>
        <v>0</v>
      </c>
    </row>
    <row r="38" spans="1:12" ht="12" customHeight="1">
      <c r="B38" s="26" t="s">
        <v>153</v>
      </c>
      <c r="C38" s="21"/>
      <c r="D38" s="23" t="s">
        <v>154</v>
      </c>
      <c r="E38" s="23" t="str">
        <f t="shared" si="0"/>
        <v>111GPWYU</v>
      </c>
      <c r="F38" s="23">
        <v>3</v>
      </c>
      <c r="G38" s="24">
        <f>'Pages 6.2.2-6.2.3'!K114</f>
        <v>-192.90423076925072</v>
      </c>
      <c r="H38" s="24" t="str">
        <f t="shared" si="1"/>
        <v>WYU</v>
      </c>
      <c r="I38" s="27" t="s">
        <v>51</v>
      </c>
      <c r="J38" s="28">
        <v>0</v>
      </c>
      <c r="K38" s="29">
        <f t="shared" si="2"/>
        <v>0</v>
      </c>
    </row>
    <row r="39" spans="1:12" ht="12" customHeight="1">
      <c r="B39" s="26"/>
      <c r="C39" s="21"/>
      <c r="D39" s="23"/>
      <c r="E39" s="23"/>
      <c r="F39" s="23"/>
      <c r="G39" s="75">
        <f>SUM(G9:G38)</f>
        <v>-32100561.270087451</v>
      </c>
      <c r="H39" s="85"/>
      <c r="I39" s="23"/>
      <c r="K39" s="75">
        <f>SUM(K9:K38)</f>
        <v>-13090269.462030958</v>
      </c>
      <c r="L39" s="17" t="s">
        <v>155</v>
      </c>
    </row>
    <row r="40" spans="1:12" ht="12" customHeight="1">
      <c r="B40" s="26"/>
      <c r="C40" s="21"/>
      <c r="D40" s="23"/>
      <c r="E40" s="23"/>
      <c r="F40" s="23"/>
      <c r="G40" s="24"/>
      <c r="H40" s="24"/>
      <c r="I40" s="23"/>
      <c r="J40" s="40"/>
      <c r="K40" s="38"/>
      <c r="L40" s="41"/>
    </row>
    <row r="41" spans="1:12" ht="12" customHeight="1">
      <c r="B41" s="26"/>
      <c r="C41" s="21"/>
      <c r="D41" s="23"/>
      <c r="E41" s="23"/>
      <c r="F41" s="149" t="s">
        <v>213</v>
      </c>
      <c r="G41" s="153">
        <f>G39+' 6.2 Detail'!G52</f>
        <v>-837479180.86775243</v>
      </c>
      <c r="H41" s="24"/>
      <c r="I41" s="23"/>
      <c r="J41" s="40"/>
      <c r="K41" s="153">
        <f>K39+' 6.2 Detail'!K52</f>
        <v>-343159149.56466436</v>
      </c>
      <c r="L41" s="41"/>
    </row>
    <row r="42" spans="1:12" ht="12" customHeight="1">
      <c r="A42" s="21"/>
      <c r="B42" s="26"/>
      <c r="C42" s="21"/>
      <c r="D42" s="23"/>
      <c r="E42" s="23"/>
      <c r="F42" s="23"/>
      <c r="G42" s="24"/>
      <c r="H42" s="24"/>
      <c r="I42" s="23"/>
      <c r="J42" s="40"/>
      <c r="K42" s="42"/>
      <c r="L42" s="41"/>
    </row>
    <row r="43" spans="1:12" ht="12" customHeight="1">
      <c r="A43" s="21"/>
      <c r="B43" s="26"/>
      <c r="C43" s="21"/>
      <c r="D43" s="23"/>
      <c r="E43" s="23"/>
      <c r="F43" s="23"/>
      <c r="G43" s="24"/>
      <c r="H43" s="24"/>
      <c r="I43" s="23"/>
      <c r="J43" s="37"/>
      <c r="K43" s="38"/>
      <c r="L43" s="41"/>
    </row>
    <row r="44" spans="1:12" ht="12" customHeight="1">
      <c r="A44" s="21"/>
      <c r="B44" s="26"/>
      <c r="C44" s="21"/>
      <c r="D44" s="23"/>
      <c r="E44" s="23"/>
      <c r="F44" s="23"/>
      <c r="G44" s="24"/>
      <c r="H44" s="24"/>
      <c r="I44" s="23"/>
      <c r="J44" s="37"/>
      <c r="K44" s="38"/>
      <c r="L44" s="41"/>
    </row>
    <row r="45" spans="1:12" ht="12" customHeight="1">
      <c r="A45" s="21"/>
      <c r="B45" s="26"/>
      <c r="C45" s="21"/>
      <c r="D45" s="23"/>
      <c r="E45" s="23"/>
      <c r="F45" s="23"/>
      <c r="G45" s="24"/>
      <c r="H45" s="24"/>
      <c r="I45" s="23"/>
      <c r="J45" s="37"/>
      <c r="K45" s="38"/>
      <c r="L45" s="41"/>
    </row>
    <row r="46" spans="1:12" ht="12" customHeight="1">
      <c r="A46" s="21"/>
      <c r="B46" s="35"/>
      <c r="C46" s="35"/>
      <c r="D46" s="36"/>
      <c r="E46" s="36"/>
      <c r="F46" s="36"/>
      <c r="G46" s="38"/>
      <c r="H46" s="38"/>
      <c r="I46" s="36"/>
      <c r="J46" s="37"/>
      <c r="K46" s="38"/>
      <c r="L46" s="41"/>
    </row>
    <row r="47" spans="1:12" ht="12" customHeight="1">
      <c r="A47" s="21"/>
      <c r="B47" s="35"/>
      <c r="C47" s="35"/>
      <c r="D47" s="36"/>
      <c r="E47" s="36"/>
      <c r="F47" s="36"/>
      <c r="G47" s="38"/>
      <c r="H47" s="38"/>
      <c r="I47" s="36"/>
      <c r="J47" s="37"/>
      <c r="K47" s="38"/>
      <c r="L47" s="41"/>
    </row>
    <row r="48" spans="1:12" ht="12" customHeight="1">
      <c r="A48" s="21"/>
      <c r="B48" s="44"/>
      <c r="C48" s="35"/>
      <c r="D48" s="36"/>
      <c r="E48" s="36"/>
      <c r="F48" s="36"/>
      <c r="G48" s="38"/>
      <c r="H48" s="38"/>
      <c r="I48" s="36"/>
      <c r="J48" s="37"/>
      <c r="K48" s="38"/>
      <c r="L48" s="41"/>
    </row>
    <row r="49" spans="1:12" ht="12" customHeight="1">
      <c r="A49" s="21"/>
      <c r="B49" s="45"/>
      <c r="C49" s="34"/>
      <c r="D49" s="23"/>
      <c r="E49" s="23"/>
      <c r="F49" s="23"/>
      <c r="G49" s="23"/>
      <c r="H49" s="23"/>
      <c r="I49" s="23"/>
      <c r="J49" s="23"/>
      <c r="K49" s="23"/>
      <c r="L49" s="25"/>
    </row>
    <row r="50" spans="1:12" ht="12" customHeight="1">
      <c r="A50" s="21"/>
      <c r="B50" s="34"/>
      <c r="C50" s="34"/>
      <c r="D50" s="23"/>
      <c r="E50" s="23"/>
      <c r="F50" s="23"/>
      <c r="G50" s="23"/>
      <c r="H50" s="23"/>
      <c r="I50" s="23"/>
      <c r="J50" s="23"/>
      <c r="K50" s="23"/>
      <c r="L50" s="23"/>
    </row>
    <row r="51" spans="1:12" ht="12" customHeight="1">
      <c r="A51" s="21"/>
      <c r="B51" s="46"/>
      <c r="C51" s="34"/>
      <c r="D51" s="23"/>
      <c r="E51" s="23"/>
      <c r="F51" s="23"/>
      <c r="G51" s="23"/>
      <c r="H51" s="23"/>
      <c r="I51" s="23"/>
      <c r="J51" s="23"/>
      <c r="K51" s="23"/>
      <c r="L51" s="25"/>
    </row>
    <row r="52" spans="1:12" ht="12" customHeight="1">
      <c r="A52" s="21"/>
      <c r="B52" s="46"/>
      <c r="C52" s="34"/>
      <c r="D52" s="23"/>
      <c r="E52" s="23"/>
      <c r="F52" s="23"/>
      <c r="G52" s="23"/>
      <c r="H52" s="23"/>
      <c r="I52" s="23"/>
      <c r="J52" s="23"/>
      <c r="K52" s="23"/>
      <c r="L52" s="25"/>
    </row>
    <row r="53" spans="1:12" ht="12" customHeight="1" thickBot="1">
      <c r="A53" s="21"/>
      <c r="B53" s="47" t="s">
        <v>120</v>
      </c>
      <c r="C53" s="21"/>
      <c r="D53" s="23"/>
      <c r="E53" s="23"/>
      <c r="F53" s="23"/>
      <c r="G53" s="23"/>
      <c r="H53" s="23"/>
      <c r="I53" s="23"/>
      <c r="J53" s="23"/>
      <c r="K53" s="23"/>
      <c r="L53" s="25"/>
    </row>
    <row r="54" spans="1:12" ht="12" customHeight="1">
      <c r="A54" s="48"/>
      <c r="B54" s="49"/>
      <c r="C54" s="50"/>
      <c r="D54" s="51"/>
      <c r="E54" s="51"/>
      <c r="F54" s="51"/>
      <c r="G54" s="51"/>
      <c r="H54" s="51"/>
      <c r="I54" s="51"/>
      <c r="J54" s="51"/>
      <c r="K54" s="51"/>
      <c r="L54" s="52"/>
    </row>
    <row r="55" spans="1:12" ht="12" customHeight="1">
      <c r="A55" s="53"/>
      <c r="B55" s="46"/>
      <c r="C55" s="21"/>
      <c r="D55" s="23"/>
      <c r="E55" s="23"/>
      <c r="F55" s="23"/>
      <c r="G55" s="54"/>
      <c r="H55" s="54"/>
      <c r="I55" s="23"/>
      <c r="J55" s="23"/>
      <c r="K55" s="23"/>
      <c r="L55" s="55"/>
    </row>
    <row r="56" spans="1:12" ht="12" customHeight="1">
      <c r="A56" s="53"/>
      <c r="B56" s="46"/>
      <c r="C56" s="21"/>
      <c r="D56" s="23"/>
      <c r="E56" s="23"/>
      <c r="F56" s="23"/>
      <c r="G56" s="23"/>
      <c r="H56" s="23"/>
      <c r="I56" s="23"/>
      <c r="J56" s="23"/>
      <c r="K56" s="23"/>
      <c r="L56" s="55"/>
    </row>
    <row r="57" spans="1:12" ht="12" customHeight="1">
      <c r="A57" s="53"/>
      <c r="B57" s="46"/>
      <c r="C57" s="21"/>
      <c r="D57" s="23"/>
      <c r="E57" s="23"/>
      <c r="F57" s="23"/>
      <c r="G57" s="23"/>
      <c r="H57" s="23"/>
      <c r="I57" s="23"/>
      <c r="J57" s="23"/>
      <c r="K57" s="23"/>
      <c r="L57" s="55"/>
    </row>
    <row r="58" spans="1:12" ht="12" customHeight="1">
      <c r="A58" s="53"/>
      <c r="B58" s="21"/>
      <c r="C58" s="21"/>
      <c r="D58" s="23"/>
      <c r="E58" s="23"/>
      <c r="F58" s="23"/>
      <c r="G58" s="23"/>
      <c r="H58" s="23"/>
      <c r="I58" s="23"/>
      <c r="J58" s="23"/>
      <c r="K58" s="23"/>
      <c r="L58" s="56"/>
    </row>
    <row r="59" spans="1:12" ht="12" customHeight="1">
      <c r="A59" s="53"/>
      <c r="B59" s="21"/>
      <c r="C59" s="21"/>
      <c r="D59" s="23"/>
      <c r="E59" s="23"/>
      <c r="F59" s="23"/>
      <c r="G59" s="23"/>
      <c r="H59" s="23"/>
      <c r="I59" s="23"/>
      <c r="J59" s="23"/>
      <c r="K59" s="23"/>
      <c r="L59" s="56"/>
    </row>
    <row r="60" spans="1:12" ht="12" customHeight="1">
      <c r="A60" s="53"/>
      <c r="B60" s="21"/>
      <c r="C60" s="21"/>
      <c r="D60" s="23"/>
      <c r="E60" s="23"/>
      <c r="F60" s="23"/>
      <c r="G60" s="23"/>
      <c r="H60" s="23"/>
      <c r="I60" s="23"/>
      <c r="J60" s="23"/>
      <c r="K60" s="23"/>
      <c r="L60" s="56"/>
    </row>
    <row r="61" spans="1:12" ht="12" customHeight="1">
      <c r="A61" s="53"/>
      <c r="B61" s="21"/>
      <c r="C61" s="21"/>
      <c r="D61" s="23"/>
      <c r="E61" s="23"/>
      <c r="F61" s="23"/>
      <c r="G61" s="23"/>
      <c r="H61" s="23"/>
      <c r="I61" s="23"/>
      <c r="J61" s="23"/>
      <c r="K61" s="23"/>
      <c r="L61" s="56"/>
    </row>
    <row r="62" spans="1:12" ht="12" customHeight="1" thickBot="1">
      <c r="A62" s="57"/>
      <c r="B62" s="58"/>
      <c r="C62" s="58"/>
      <c r="D62" s="59"/>
      <c r="E62" s="59"/>
      <c r="F62" s="59"/>
      <c r="G62" s="59"/>
      <c r="H62" s="59"/>
      <c r="I62" s="59"/>
      <c r="J62" s="59"/>
      <c r="K62" s="59"/>
      <c r="L62" s="60"/>
    </row>
    <row r="63" spans="1:12" ht="12" customHeight="1">
      <c r="A63" s="21"/>
      <c r="B63" s="21"/>
      <c r="C63" s="21"/>
      <c r="D63" s="23"/>
      <c r="E63" s="23"/>
      <c r="F63" s="23"/>
      <c r="G63" s="23"/>
      <c r="H63" s="23"/>
      <c r="I63" s="23"/>
      <c r="J63" s="23"/>
      <c r="K63" s="23"/>
      <c r="L63" s="23"/>
    </row>
    <row r="64" spans="1:12" ht="12" customHeight="1">
      <c r="A64" s="21"/>
      <c r="B64" s="21"/>
      <c r="C64" s="21"/>
      <c r="D64" s="23"/>
      <c r="E64" s="23"/>
      <c r="F64" s="23"/>
      <c r="G64" s="23"/>
      <c r="H64" s="23"/>
      <c r="I64" s="23"/>
      <c r="J64" s="23"/>
      <c r="K64" s="23"/>
      <c r="L64" s="23"/>
    </row>
    <row r="65" ht="12" customHeight="1"/>
  </sheetData>
  <conditionalFormatting sqref="B8:B45">
    <cfRule type="cellIs" dxfId="1" priority="2" stopIfTrue="1" operator="equal">
      <formula>"Adjustment to Income/Expense/Rate Base:"</formula>
    </cfRule>
  </conditionalFormatting>
  <conditionalFormatting sqref="L1">
    <cfRule type="cellIs" dxfId="0" priority="1" stopIfTrue="1" operator="equal">
      <formula>"x.x"</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46:F48 JC46:JC48 SY46:SY48 ACU46:ACU48 AMQ46:AMQ48 AWM46:AWM48 BGI46:BGI48 BQE46:BQE48 CAA46:CAA48 CJW46:CJW48 CTS46:CTS48 DDO46:DDO48 DNK46:DNK48 DXG46:DXG48 EHC46:EHC48 EQY46:EQY48 FAU46:FAU48 FKQ46:FKQ48 FUM46:FUM48 GEI46:GEI48 GOE46:GOE48 GYA46:GYA48 HHW46:HHW48 HRS46:HRS48 IBO46:IBO48 ILK46:ILK48 IVG46:IVG48 JFC46:JFC48 JOY46:JOY48 JYU46:JYU48 KIQ46:KIQ48 KSM46:KSM48 LCI46:LCI48 LME46:LME48 LWA46:LWA48 MFW46:MFW48 MPS46:MPS48 MZO46:MZO48 NJK46:NJK48 NTG46:NTG48 ODC46:ODC48 OMY46:OMY48 OWU46:OWU48 PGQ46:PGQ48 PQM46:PQM48 QAI46:QAI48 QKE46:QKE48 QUA46:QUA48 RDW46:RDW48 RNS46:RNS48 RXO46:RXO48 SHK46:SHK48 SRG46:SRG48 TBC46:TBC48 TKY46:TKY48 TUU46:TUU48 UEQ46:UEQ48 UOM46:UOM48 UYI46:UYI48 VIE46:VIE48 VSA46:VSA48 WBW46:WBW48 WLS46:WLS48 WVO46:WVO48">
      <formula1>"1, 2, 3"</formula1>
    </dataValidation>
    <dataValidation type="list" errorStyle="warning" allowBlank="1" showInputMessage="1" showErrorMessage="1" errorTitle="Factor" error="This factor is not included in the drop-down list. Is this the factor you want to use?" sqref="I45:I48 WVQ45:WVQ48 WLU45:WLU48 WBY45:WBY48 VSC45:VSC48 VIG45:VIG48 UYK45:UYK48 UOO45:UOO48 UES45:UES48 TUW45:TUW48 TLA45:TLA48 TBE45:TBE48 SRI45:SRI48 SHM45:SHM48 RXQ45:RXQ48 RNU45:RNU48 RDY45:RDY48 QUC45:QUC48 QKG45:QKG48 QAK45:QAK48 PQO45:PQO48 PGS45:PGS48 OWW45:OWW48 ONA45:ONA48 ODE45:ODE48 NTI45:NTI48 NJM45:NJM48 MZQ45:MZQ48 MPU45:MPU48 MFY45:MFY48 LWC45:LWC48 LMG45:LMG48 LCK45:LCK48 KSO45:KSO48 KIS45:KIS48 JYW45:JYW48 JPA45:JPA48 JFE45:JFE48 IVI45:IVI48 ILM45:ILM48 IBQ45:IBQ48 HRU45:HRU48 HHY45:HHY48 GYC45:GYC48 GOG45:GOG48 GEK45:GEK48 FUO45:FUO48 FKS45:FKS48 FAW45:FAW48 ERA45:ERA48 EHE45:EHE48 DXI45:DXI48 DNM45:DNM48 DDQ45:DDQ48 CTU45:CTU48 CJY45:CJY48 CAC45:CAC48 BQG45:BQG48 BGK45:BGK48 AWO45:AWO48 AMS45:AMS48 ACW45:ACW48 TA45:TA48 JE45:JE48">
      <formula1>#REF!</formula1>
    </dataValidation>
    <dataValidation type="list" errorStyle="warning" allowBlank="1" showInputMessage="1" showErrorMessage="1" errorTitle="FERC ACCOUNT" error="This FERC Account is not included in the drop-down list. Is this the account you want to use?" sqref="D45:E48 JA45:JB48 SW45:SX48 ACS45:ACT48 AMO45:AMP48 AWK45:AWL48 BGG45:BGH48 BQC45:BQD48 BZY45:BZZ48 CJU45:CJV48 CTQ45:CTR48 DDM45:DDN48 DNI45:DNJ48 DXE45:DXF48 EHA45:EHB48 EQW45:EQX48 FAS45:FAT48 FKO45:FKP48 FUK45:FUL48 GEG45:GEH48 GOC45:GOD48 GXY45:GXZ48 HHU45:HHV48 HRQ45:HRR48 IBM45:IBN48 ILI45:ILJ48 IVE45:IVF48 JFA45:JFB48 JOW45:JOX48 JYS45:JYT48 KIO45:KIP48 KSK45:KSL48 LCG45:LCH48 LMC45:LMD48 LVY45:LVZ48 MFU45:MFV48 MPQ45:MPR48 MZM45:MZN48 NJI45:NJJ48 NTE45:NTF48 ODA45:ODB48 OMW45:OMX48 OWS45:OWT48 PGO45:PGP48 PQK45:PQL48 QAG45:QAH48 QKC45:QKD48 QTY45:QTZ48 RDU45:RDV48 RNQ45:RNR48 RXM45:RXN48 SHI45:SHJ48 SRE45:SRF48 TBA45:TBB48 TKW45:TKX48 TUS45:TUT48 UEO45:UEP48 UOK45:UOL48 UYG45:UYH48 VIC45:VID48 VRY45:VRZ48 WBU45:WBV48 WLQ45:WLR48 WVM45:WVN48">
      <formula1>#REF!</formula1>
    </dataValidation>
  </dataValidations>
  <pageMargins left="0.75" right="0.25" top="0.5" bottom="0.3" header="0.5" footer="0.5"/>
  <pageSetup scale="83" orientation="portrait" r:id="rId1"/>
  <headerFooter alignWithMargins="0">
    <oddHeader>&amp;R6.2.1</oddHeader>
  </headerFooter>
  <drawing r:id="rId2"/>
</worksheet>
</file>

<file path=xl/worksheets/sheet11.xml><?xml version="1.0" encoding="utf-8"?>
<worksheet xmlns="http://schemas.openxmlformats.org/spreadsheetml/2006/main" xmlns:r="http://schemas.openxmlformats.org/officeDocument/2006/relationships">
  <sheetPr codeName="Sheet12"/>
  <dimension ref="A1:L135"/>
  <sheetViews>
    <sheetView view="pageBreakPreview" zoomScale="60" zoomScaleNormal="100" workbookViewId="0"/>
  </sheetViews>
  <sheetFormatPr defaultRowHeight="12.75"/>
  <cols>
    <col min="1" max="1" width="27.85546875" style="89" customWidth="1"/>
    <col min="2" max="3" width="9.140625" style="89"/>
    <col min="4" max="5" width="9.140625" style="89" hidden="1" customWidth="1"/>
    <col min="6" max="6" width="14.28515625" style="89" hidden="1" customWidth="1"/>
    <col min="7" max="7" width="12.7109375" style="89" hidden="1" customWidth="1"/>
    <col min="8" max="8" width="12.42578125" style="89" hidden="1" customWidth="1"/>
    <col min="9" max="9" width="17.5703125" style="89" bestFit="1" customWidth="1"/>
    <col min="10" max="10" width="18.7109375" style="89" customWidth="1"/>
    <col min="11" max="11" width="19" style="89" bestFit="1" customWidth="1"/>
    <col min="12" max="12" width="11.85546875" style="89" bestFit="1" customWidth="1"/>
    <col min="13" max="254" width="9.140625" style="89"/>
    <col min="255" max="255" width="27.85546875" style="89" customWidth="1"/>
    <col min="256" max="257" width="9.140625" style="89"/>
    <col min="258" max="261" width="0" style="89" hidden="1" customWidth="1"/>
    <col min="262" max="262" width="16.5703125" style="89" customWidth="1"/>
    <col min="263" max="263" width="18.7109375" style="89" customWidth="1"/>
    <col min="264" max="264" width="16.5703125" style="89" customWidth="1"/>
    <col min="265" max="510" width="9.140625" style="89"/>
    <col min="511" max="511" width="27.85546875" style="89" customWidth="1"/>
    <col min="512" max="513" width="9.140625" style="89"/>
    <col min="514" max="517" width="0" style="89" hidden="1" customWidth="1"/>
    <col min="518" max="518" width="16.5703125" style="89" customWidth="1"/>
    <col min="519" max="519" width="18.7109375" style="89" customWidth="1"/>
    <col min="520" max="520" width="16.5703125" style="89" customWidth="1"/>
    <col min="521" max="766" width="9.140625" style="89"/>
    <col min="767" max="767" width="27.85546875" style="89" customWidth="1"/>
    <col min="768" max="769" width="9.140625" style="89"/>
    <col min="770" max="773" width="0" style="89" hidden="1" customWidth="1"/>
    <col min="774" max="774" width="16.5703125" style="89" customWidth="1"/>
    <col min="775" max="775" width="18.7109375" style="89" customWidth="1"/>
    <col min="776" max="776" width="16.5703125" style="89" customWidth="1"/>
    <col min="777" max="1022" width="9.140625" style="89"/>
    <col min="1023" max="1023" width="27.85546875" style="89" customWidth="1"/>
    <col min="1024" max="1025" width="9.140625" style="89"/>
    <col min="1026" max="1029" width="0" style="89" hidden="1" customWidth="1"/>
    <col min="1030" max="1030" width="16.5703125" style="89" customWidth="1"/>
    <col min="1031" max="1031" width="18.7109375" style="89" customWidth="1"/>
    <col min="1032" max="1032" width="16.5703125" style="89" customWidth="1"/>
    <col min="1033" max="1278" width="9.140625" style="89"/>
    <col min="1279" max="1279" width="27.85546875" style="89" customWidth="1"/>
    <col min="1280" max="1281" width="9.140625" style="89"/>
    <col min="1282" max="1285" width="0" style="89" hidden="1" customWidth="1"/>
    <col min="1286" max="1286" width="16.5703125" style="89" customWidth="1"/>
    <col min="1287" max="1287" width="18.7109375" style="89" customWidth="1"/>
    <col min="1288" max="1288" width="16.5703125" style="89" customWidth="1"/>
    <col min="1289" max="1534" width="9.140625" style="89"/>
    <col min="1535" max="1535" width="27.85546875" style="89" customWidth="1"/>
    <col min="1536" max="1537" width="9.140625" style="89"/>
    <col min="1538" max="1541" width="0" style="89" hidden="1" customWidth="1"/>
    <col min="1542" max="1542" width="16.5703125" style="89" customWidth="1"/>
    <col min="1543" max="1543" width="18.7109375" style="89" customWidth="1"/>
    <col min="1544" max="1544" width="16.5703125" style="89" customWidth="1"/>
    <col min="1545" max="1790" width="9.140625" style="89"/>
    <col min="1791" max="1791" width="27.85546875" style="89" customWidth="1"/>
    <col min="1792" max="1793" width="9.140625" style="89"/>
    <col min="1794" max="1797" width="0" style="89" hidden="1" customWidth="1"/>
    <col min="1798" max="1798" width="16.5703125" style="89" customWidth="1"/>
    <col min="1799" max="1799" width="18.7109375" style="89" customWidth="1"/>
    <col min="1800" max="1800" width="16.5703125" style="89" customWidth="1"/>
    <col min="1801" max="2046" width="9.140625" style="89"/>
    <col min="2047" max="2047" width="27.85546875" style="89" customWidth="1"/>
    <col min="2048" max="2049" width="9.140625" style="89"/>
    <col min="2050" max="2053" width="0" style="89" hidden="1" customWidth="1"/>
    <col min="2054" max="2054" width="16.5703125" style="89" customWidth="1"/>
    <col min="2055" max="2055" width="18.7109375" style="89" customWidth="1"/>
    <col min="2056" max="2056" width="16.5703125" style="89" customWidth="1"/>
    <col min="2057" max="2302" width="9.140625" style="89"/>
    <col min="2303" max="2303" width="27.85546875" style="89" customWidth="1"/>
    <col min="2304" max="2305" width="9.140625" style="89"/>
    <col min="2306" max="2309" width="0" style="89" hidden="1" customWidth="1"/>
    <col min="2310" max="2310" width="16.5703125" style="89" customWidth="1"/>
    <col min="2311" max="2311" width="18.7109375" style="89" customWidth="1"/>
    <col min="2312" max="2312" width="16.5703125" style="89" customWidth="1"/>
    <col min="2313" max="2558" width="9.140625" style="89"/>
    <col min="2559" max="2559" width="27.85546875" style="89" customWidth="1"/>
    <col min="2560" max="2561" width="9.140625" style="89"/>
    <col min="2562" max="2565" width="0" style="89" hidden="1" customWidth="1"/>
    <col min="2566" max="2566" width="16.5703125" style="89" customWidth="1"/>
    <col min="2567" max="2567" width="18.7109375" style="89" customWidth="1"/>
    <col min="2568" max="2568" width="16.5703125" style="89" customWidth="1"/>
    <col min="2569" max="2814" width="9.140625" style="89"/>
    <col min="2815" max="2815" width="27.85546875" style="89" customWidth="1"/>
    <col min="2816" max="2817" width="9.140625" style="89"/>
    <col min="2818" max="2821" width="0" style="89" hidden="1" customWidth="1"/>
    <col min="2822" max="2822" width="16.5703125" style="89" customWidth="1"/>
    <col min="2823" max="2823" width="18.7109375" style="89" customWidth="1"/>
    <col min="2824" max="2824" width="16.5703125" style="89" customWidth="1"/>
    <col min="2825" max="3070" width="9.140625" style="89"/>
    <col min="3071" max="3071" width="27.85546875" style="89" customWidth="1"/>
    <col min="3072" max="3073" width="9.140625" style="89"/>
    <col min="3074" max="3077" width="0" style="89" hidden="1" customWidth="1"/>
    <col min="3078" max="3078" width="16.5703125" style="89" customWidth="1"/>
    <col min="3079" max="3079" width="18.7109375" style="89" customWidth="1"/>
    <col min="3080" max="3080" width="16.5703125" style="89" customWidth="1"/>
    <col min="3081" max="3326" width="9.140625" style="89"/>
    <col min="3327" max="3327" width="27.85546875" style="89" customWidth="1"/>
    <col min="3328" max="3329" width="9.140625" style="89"/>
    <col min="3330" max="3333" width="0" style="89" hidden="1" customWidth="1"/>
    <col min="3334" max="3334" width="16.5703125" style="89" customWidth="1"/>
    <col min="3335" max="3335" width="18.7109375" style="89" customWidth="1"/>
    <col min="3336" max="3336" width="16.5703125" style="89" customWidth="1"/>
    <col min="3337" max="3582" width="9.140625" style="89"/>
    <col min="3583" max="3583" width="27.85546875" style="89" customWidth="1"/>
    <col min="3584" max="3585" width="9.140625" style="89"/>
    <col min="3586" max="3589" width="0" style="89" hidden="1" customWidth="1"/>
    <col min="3590" max="3590" width="16.5703125" style="89" customWidth="1"/>
    <col min="3591" max="3591" width="18.7109375" style="89" customWidth="1"/>
    <col min="3592" max="3592" width="16.5703125" style="89" customWidth="1"/>
    <col min="3593" max="3838" width="9.140625" style="89"/>
    <col min="3839" max="3839" width="27.85546875" style="89" customWidth="1"/>
    <col min="3840" max="3841" width="9.140625" style="89"/>
    <col min="3842" max="3845" width="0" style="89" hidden="1" customWidth="1"/>
    <col min="3846" max="3846" width="16.5703125" style="89" customWidth="1"/>
    <col min="3847" max="3847" width="18.7109375" style="89" customWidth="1"/>
    <col min="3848" max="3848" width="16.5703125" style="89" customWidth="1"/>
    <col min="3849" max="4094" width="9.140625" style="89"/>
    <col min="4095" max="4095" width="27.85546875" style="89" customWidth="1"/>
    <col min="4096" max="4097" width="9.140625" style="89"/>
    <col min="4098" max="4101" width="0" style="89" hidden="1" customWidth="1"/>
    <col min="4102" max="4102" width="16.5703125" style="89" customWidth="1"/>
    <col min="4103" max="4103" width="18.7109375" style="89" customWidth="1"/>
    <col min="4104" max="4104" width="16.5703125" style="89" customWidth="1"/>
    <col min="4105" max="4350" width="9.140625" style="89"/>
    <col min="4351" max="4351" width="27.85546875" style="89" customWidth="1"/>
    <col min="4352" max="4353" width="9.140625" style="89"/>
    <col min="4354" max="4357" width="0" style="89" hidden="1" customWidth="1"/>
    <col min="4358" max="4358" width="16.5703125" style="89" customWidth="1"/>
    <col min="4359" max="4359" width="18.7109375" style="89" customWidth="1"/>
    <col min="4360" max="4360" width="16.5703125" style="89" customWidth="1"/>
    <col min="4361" max="4606" width="9.140625" style="89"/>
    <col min="4607" max="4607" width="27.85546875" style="89" customWidth="1"/>
    <col min="4608" max="4609" width="9.140625" style="89"/>
    <col min="4610" max="4613" width="0" style="89" hidden="1" customWidth="1"/>
    <col min="4614" max="4614" width="16.5703125" style="89" customWidth="1"/>
    <col min="4615" max="4615" width="18.7109375" style="89" customWidth="1"/>
    <col min="4616" max="4616" width="16.5703125" style="89" customWidth="1"/>
    <col min="4617" max="4862" width="9.140625" style="89"/>
    <col min="4863" max="4863" width="27.85546875" style="89" customWidth="1"/>
    <col min="4864" max="4865" width="9.140625" style="89"/>
    <col min="4866" max="4869" width="0" style="89" hidden="1" customWidth="1"/>
    <col min="4870" max="4870" width="16.5703125" style="89" customWidth="1"/>
    <col min="4871" max="4871" width="18.7109375" style="89" customWidth="1"/>
    <col min="4872" max="4872" width="16.5703125" style="89" customWidth="1"/>
    <col min="4873" max="5118" width="9.140625" style="89"/>
    <col min="5119" max="5119" width="27.85546875" style="89" customWidth="1"/>
    <col min="5120" max="5121" width="9.140625" style="89"/>
    <col min="5122" max="5125" width="0" style="89" hidden="1" customWidth="1"/>
    <col min="5126" max="5126" width="16.5703125" style="89" customWidth="1"/>
    <col min="5127" max="5127" width="18.7109375" style="89" customWidth="1"/>
    <col min="5128" max="5128" width="16.5703125" style="89" customWidth="1"/>
    <col min="5129" max="5374" width="9.140625" style="89"/>
    <col min="5375" max="5375" width="27.85546875" style="89" customWidth="1"/>
    <col min="5376" max="5377" width="9.140625" style="89"/>
    <col min="5378" max="5381" width="0" style="89" hidden="1" customWidth="1"/>
    <col min="5382" max="5382" width="16.5703125" style="89" customWidth="1"/>
    <col min="5383" max="5383" width="18.7109375" style="89" customWidth="1"/>
    <col min="5384" max="5384" width="16.5703125" style="89" customWidth="1"/>
    <col min="5385" max="5630" width="9.140625" style="89"/>
    <col min="5631" max="5631" width="27.85546875" style="89" customWidth="1"/>
    <col min="5632" max="5633" width="9.140625" style="89"/>
    <col min="5634" max="5637" width="0" style="89" hidden="1" customWidth="1"/>
    <col min="5638" max="5638" width="16.5703125" style="89" customWidth="1"/>
    <col min="5639" max="5639" width="18.7109375" style="89" customWidth="1"/>
    <col min="5640" max="5640" width="16.5703125" style="89" customWidth="1"/>
    <col min="5641" max="5886" width="9.140625" style="89"/>
    <col min="5887" max="5887" width="27.85546875" style="89" customWidth="1"/>
    <col min="5888" max="5889" width="9.140625" style="89"/>
    <col min="5890" max="5893" width="0" style="89" hidden="1" customWidth="1"/>
    <col min="5894" max="5894" width="16.5703125" style="89" customWidth="1"/>
    <col min="5895" max="5895" width="18.7109375" style="89" customWidth="1"/>
    <col min="5896" max="5896" width="16.5703125" style="89" customWidth="1"/>
    <col min="5897" max="6142" width="9.140625" style="89"/>
    <col min="6143" max="6143" width="27.85546875" style="89" customWidth="1"/>
    <col min="6144" max="6145" width="9.140625" style="89"/>
    <col min="6146" max="6149" width="0" style="89" hidden="1" customWidth="1"/>
    <col min="6150" max="6150" width="16.5703125" style="89" customWidth="1"/>
    <col min="6151" max="6151" width="18.7109375" style="89" customWidth="1"/>
    <col min="6152" max="6152" width="16.5703125" style="89" customWidth="1"/>
    <col min="6153" max="6398" width="9.140625" style="89"/>
    <col min="6399" max="6399" width="27.85546875" style="89" customWidth="1"/>
    <col min="6400" max="6401" width="9.140625" style="89"/>
    <col min="6402" max="6405" width="0" style="89" hidden="1" customWidth="1"/>
    <col min="6406" max="6406" width="16.5703125" style="89" customWidth="1"/>
    <col min="6407" max="6407" width="18.7109375" style="89" customWidth="1"/>
    <col min="6408" max="6408" width="16.5703125" style="89" customWidth="1"/>
    <col min="6409" max="6654" width="9.140625" style="89"/>
    <col min="6655" max="6655" width="27.85546875" style="89" customWidth="1"/>
    <col min="6656" max="6657" width="9.140625" style="89"/>
    <col min="6658" max="6661" width="0" style="89" hidden="1" customWidth="1"/>
    <col min="6662" max="6662" width="16.5703125" style="89" customWidth="1"/>
    <col min="6663" max="6663" width="18.7109375" style="89" customWidth="1"/>
    <col min="6664" max="6664" width="16.5703125" style="89" customWidth="1"/>
    <col min="6665" max="6910" width="9.140625" style="89"/>
    <col min="6911" max="6911" width="27.85546875" style="89" customWidth="1"/>
    <col min="6912" max="6913" width="9.140625" style="89"/>
    <col min="6914" max="6917" width="0" style="89" hidden="1" customWidth="1"/>
    <col min="6918" max="6918" width="16.5703125" style="89" customWidth="1"/>
    <col min="6919" max="6919" width="18.7109375" style="89" customWidth="1"/>
    <col min="6920" max="6920" width="16.5703125" style="89" customWidth="1"/>
    <col min="6921" max="7166" width="9.140625" style="89"/>
    <col min="7167" max="7167" width="27.85546875" style="89" customWidth="1"/>
    <col min="7168" max="7169" width="9.140625" style="89"/>
    <col min="7170" max="7173" width="0" style="89" hidden="1" customWidth="1"/>
    <col min="7174" max="7174" width="16.5703125" style="89" customWidth="1"/>
    <col min="7175" max="7175" width="18.7109375" style="89" customWidth="1"/>
    <col min="7176" max="7176" width="16.5703125" style="89" customWidth="1"/>
    <col min="7177" max="7422" width="9.140625" style="89"/>
    <col min="7423" max="7423" width="27.85546875" style="89" customWidth="1"/>
    <col min="7424" max="7425" width="9.140625" style="89"/>
    <col min="7426" max="7429" width="0" style="89" hidden="1" customWidth="1"/>
    <col min="7430" max="7430" width="16.5703125" style="89" customWidth="1"/>
    <col min="7431" max="7431" width="18.7109375" style="89" customWidth="1"/>
    <col min="7432" max="7432" width="16.5703125" style="89" customWidth="1"/>
    <col min="7433" max="7678" width="9.140625" style="89"/>
    <col min="7679" max="7679" width="27.85546875" style="89" customWidth="1"/>
    <col min="7680" max="7681" width="9.140625" style="89"/>
    <col min="7682" max="7685" width="0" style="89" hidden="1" customWidth="1"/>
    <col min="7686" max="7686" width="16.5703125" style="89" customWidth="1"/>
    <col min="7687" max="7687" width="18.7109375" style="89" customWidth="1"/>
    <col min="7688" max="7688" width="16.5703125" style="89" customWidth="1"/>
    <col min="7689" max="7934" width="9.140625" style="89"/>
    <col min="7935" max="7935" width="27.85546875" style="89" customWidth="1"/>
    <col min="7936" max="7937" width="9.140625" style="89"/>
    <col min="7938" max="7941" width="0" style="89" hidden="1" customWidth="1"/>
    <col min="7942" max="7942" width="16.5703125" style="89" customWidth="1"/>
    <col min="7943" max="7943" width="18.7109375" style="89" customWidth="1"/>
    <col min="7944" max="7944" width="16.5703125" style="89" customWidth="1"/>
    <col min="7945" max="8190" width="9.140625" style="89"/>
    <col min="8191" max="8191" width="27.85546875" style="89" customWidth="1"/>
    <col min="8192" max="8193" width="9.140625" style="89"/>
    <col min="8194" max="8197" width="0" style="89" hidden="1" customWidth="1"/>
    <col min="8198" max="8198" width="16.5703125" style="89" customWidth="1"/>
    <col min="8199" max="8199" width="18.7109375" style="89" customWidth="1"/>
    <col min="8200" max="8200" width="16.5703125" style="89" customWidth="1"/>
    <col min="8201" max="8446" width="9.140625" style="89"/>
    <col min="8447" max="8447" width="27.85546875" style="89" customWidth="1"/>
    <col min="8448" max="8449" width="9.140625" style="89"/>
    <col min="8450" max="8453" width="0" style="89" hidden="1" customWidth="1"/>
    <col min="8454" max="8454" width="16.5703125" style="89" customWidth="1"/>
    <col min="8455" max="8455" width="18.7109375" style="89" customWidth="1"/>
    <col min="8456" max="8456" width="16.5703125" style="89" customWidth="1"/>
    <col min="8457" max="8702" width="9.140625" style="89"/>
    <col min="8703" max="8703" width="27.85546875" style="89" customWidth="1"/>
    <col min="8704" max="8705" width="9.140625" style="89"/>
    <col min="8706" max="8709" width="0" style="89" hidden="1" customWidth="1"/>
    <col min="8710" max="8710" width="16.5703125" style="89" customWidth="1"/>
    <col min="8711" max="8711" width="18.7109375" style="89" customWidth="1"/>
    <col min="8712" max="8712" width="16.5703125" style="89" customWidth="1"/>
    <col min="8713" max="8958" width="9.140625" style="89"/>
    <col min="8959" max="8959" width="27.85546875" style="89" customWidth="1"/>
    <col min="8960" max="8961" width="9.140625" style="89"/>
    <col min="8962" max="8965" width="0" style="89" hidden="1" customWidth="1"/>
    <col min="8966" max="8966" width="16.5703125" style="89" customWidth="1"/>
    <col min="8967" max="8967" width="18.7109375" style="89" customWidth="1"/>
    <col min="8968" max="8968" width="16.5703125" style="89" customWidth="1"/>
    <col min="8969" max="9214" width="9.140625" style="89"/>
    <col min="9215" max="9215" width="27.85546875" style="89" customWidth="1"/>
    <col min="9216" max="9217" width="9.140625" style="89"/>
    <col min="9218" max="9221" width="0" style="89" hidden="1" customWidth="1"/>
    <col min="9222" max="9222" width="16.5703125" style="89" customWidth="1"/>
    <col min="9223" max="9223" width="18.7109375" style="89" customWidth="1"/>
    <col min="9224" max="9224" width="16.5703125" style="89" customWidth="1"/>
    <col min="9225" max="9470" width="9.140625" style="89"/>
    <col min="9471" max="9471" width="27.85546875" style="89" customWidth="1"/>
    <col min="9472" max="9473" width="9.140625" style="89"/>
    <col min="9474" max="9477" width="0" style="89" hidden="1" customWidth="1"/>
    <col min="9478" max="9478" width="16.5703125" style="89" customWidth="1"/>
    <col min="9479" max="9479" width="18.7109375" style="89" customWidth="1"/>
    <col min="9480" max="9480" width="16.5703125" style="89" customWidth="1"/>
    <col min="9481" max="9726" width="9.140625" style="89"/>
    <col min="9727" max="9727" width="27.85546875" style="89" customWidth="1"/>
    <col min="9728" max="9729" width="9.140625" style="89"/>
    <col min="9730" max="9733" width="0" style="89" hidden="1" customWidth="1"/>
    <col min="9734" max="9734" width="16.5703125" style="89" customWidth="1"/>
    <col min="9735" max="9735" width="18.7109375" style="89" customWidth="1"/>
    <col min="9736" max="9736" width="16.5703125" style="89" customWidth="1"/>
    <col min="9737" max="9982" width="9.140625" style="89"/>
    <col min="9983" max="9983" width="27.85546875" style="89" customWidth="1"/>
    <col min="9984" max="9985" width="9.140625" style="89"/>
    <col min="9986" max="9989" width="0" style="89" hidden="1" customWidth="1"/>
    <col min="9990" max="9990" width="16.5703125" style="89" customWidth="1"/>
    <col min="9991" max="9991" width="18.7109375" style="89" customWidth="1"/>
    <col min="9992" max="9992" width="16.5703125" style="89" customWidth="1"/>
    <col min="9993" max="10238" width="9.140625" style="89"/>
    <col min="10239" max="10239" width="27.85546875" style="89" customWidth="1"/>
    <col min="10240" max="10241" width="9.140625" style="89"/>
    <col min="10242" max="10245" width="0" style="89" hidden="1" customWidth="1"/>
    <col min="10246" max="10246" width="16.5703125" style="89" customWidth="1"/>
    <col min="10247" max="10247" width="18.7109375" style="89" customWidth="1"/>
    <col min="10248" max="10248" width="16.5703125" style="89" customWidth="1"/>
    <col min="10249" max="10494" width="9.140625" style="89"/>
    <col min="10495" max="10495" width="27.85546875" style="89" customWidth="1"/>
    <col min="10496" max="10497" width="9.140625" style="89"/>
    <col min="10498" max="10501" width="0" style="89" hidden="1" customWidth="1"/>
    <col min="10502" max="10502" width="16.5703125" style="89" customWidth="1"/>
    <col min="10503" max="10503" width="18.7109375" style="89" customWidth="1"/>
    <col min="10504" max="10504" width="16.5703125" style="89" customWidth="1"/>
    <col min="10505" max="10750" width="9.140625" style="89"/>
    <col min="10751" max="10751" width="27.85546875" style="89" customWidth="1"/>
    <col min="10752" max="10753" width="9.140625" style="89"/>
    <col min="10754" max="10757" width="0" style="89" hidden="1" customWidth="1"/>
    <col min="10758" max="10758" width="16.5703125" style="89" customWidth="1"/>
    <col min="10759" max="10759" width="18.7109375" style="89" customWidth="1"/>
    <col min="10760" max="10760" width="16.5703125" style="89" customWidth="1"/>
    <col min="10761" max="11006" width="9.140625" style="89"/>
    <col min="11007" max="11007" width="27.85546875" style="89" customWidth="1"/>
    <col min="11008" max="11009" width="9.140625" style="89"/>
    <col min="11010" max="11013" width="0" style="89" hidden="1" customWidth="1"/>
    <col min="11014" max="11014" width="16.5703125" style="89" customWidth="1"/>
    <col min="11015" max="11015" width="18.7109375" style="89" customWidth="1"/>
    <col min="11016" max="11016" width="16.5703125" style="89" customWidth="1"/>
    <col min="11017" max="11262" width="9.140625" style="89"/>
    <col min="11263" max="11263" width="27.85546875" style="89" customWidth="1"/>
    <col min="11264" max="11265" width="9.140625" style="89"/>
    <col min="11266" max="11269" width="0" style="89" hidden="1" customWidth="1"/>
    <col min="11270" max="11270" width="16.5703125" style="89" customWidth="1"/>
    <col min="11271" max="11271" width="18.7109375" style="89" customWidth="1"/>
    <col min="11272" max="11272" width="16.5703125" style="89" customWidth="1"/>
    <col min="11273" max="11518" width="9.140625" style="89"/>
    <col min="11519" max="11519" width="27.85546875" style="89" customWidth="1"/>
    <col min="11520" max="11521" width="9.140625" style="89"/>
    <col min="11522" max="11525" width="0" style="89" hidden="1" customWidth="1"/>
    <col min="11526" max="11526" width="16.5703125" style="89" customWidth="1"/>
    <col min="11527" max="11527" width="18.7109375" style="89" customWidth="1"/>
    <col min="11528" max="11528" width="16.5703125" style="89" customWidth="1"/>
    <col min="11529" max="11774" width="9.140625" style="89"/>
    <col min="11775" max="11775" width="27.85546875" style="89" customWidth="1"/>
    <col min="11776" max="11777" width="9.140625" style="89"/>
    <col min="11778" max="11781" width="0" style="89" hidden="1" customWidth="1"/>
    <col min="11782" max="11782" width="16.5703125" style="89" customWidth="1"/>
    <col min="11783" max="11783" width="18.7109375" style="89" customWidth="1"/>
    <col min="11784" max="11784" width="16.5703125" style="89" customWidth="1"/>
    <col min="11785" max="12030" width="9.140625" style="89"/>
    <col min="12031" max="12031" width="27.85546875" style="89" customWidth="1"/>
    <col min="12032" max="12033" width="9.140625" style="89"/>
    <col min="12034" max="12037" width="0" style="89" hidden="1" customWidth="1"/>
    <col min="12038" max="12038" width="16.5703125" style="89" customWidth="1"/>
    <col min="12039" max="12039" width="18.7109375" style="89" customWidth="1"/>
    <col min="12040" max="12040" width="16.5703125" style="89" customWidth="1"/>
    <col min="12041" max="12286" width="9.140625" style="89"/>
    <col min="12287" max="12287" width="27.85546875" style="89" customWidth="1"/>
    <col min="12288" max="12289" width="9.140625" style="89"/>
    <col min="12290" max="12293" width="0" style="89" hidden="1" customWidth="1"/>
    <col min="12294" max="12294" width="16.5703125" style="89" customWidth="1"/>
    <col min="12295" max="12295" width="18.7109375" style="89" customWidth="1"/>
    <col min="12296" max="12296" width="16.5703125" style="89" customWidth="1"/>
    <col min="12297" max="12542" width="9.140625" style="89"/>
    <col min="12543" max="12543" width="27.85546875" style="89" customWidth="1"/>
    <col min="12544" max="12545" width="9.140625" style="89"/>
    <col min="12546" max="12549" width="0" style="89" hidden="1" customWidth="1"/>
    <col min="12550" max="12550" width="16.5703125" style="89" customWidth="1"/>
    <col min="12551" max="12551" width="18.7109375" style="89" customWidth="1"/>
    <col min="12552" max="12552" width="16.5703125" style="89" customWidth="1"/>
    <col min="12553" max="12798" width="9.140625" style="89"/>
    <col min="12799" max="12799" width="27.85546875" style="89" customWidth="1"/>
    <col min="12800" max="12801" width="9.140625" style="89"/>
    <col min="12802" max="12805" width="0" style="89" hidden="1" customWidth="1"/>
    <col min="12806" max="12806" width="16.5703125" style="89" customWidth="1"/>
    <col min="12807" max="12807" width="18.7109375" style="89" customWidth="1"/>
    <col min="12808" max="12808" width="16.5703125" style="89" customWidth="1"/>
    <col min="12809" max="13054" width="9.140625" style="89"/>
    <col min="13055" max="13055" width="27.85546875" style="89" customWidth="1"/>
    <col min="13056" max="13057" width="9.140625" style="89"/>
    <col min="13058" max="13061" width="0" style="89" hidden="1" customWidth="1"/>
    <col min="13062" max="13062" width="16.5703125" style="89" customWidth="1"/>
    <col min="13063" max="13063" width="18.7109375" style="89" customWidth="1"/>
    <col min="13064" max="13064" width="16.5703125" style="89" customWidth="1"/>
    <col min="13065" max="13310" width="9.140625" style="89"/>
    <col min="13311" max="13311" width="27.85546875" style="89" customWidth="1"/>
    <col min="13312" max="13313" width="9.140625" style="89"/>
    <col min="13314" max="13317" width="0" style="89" hidden="1" customWidth="1"/>
    <col min="13318" max="13318" width="16.5703125" style="89" customWidth="1"/>
    <col min="13319" max="13319" width="18.7109375" style="89" customWidth="1"/>
    <col min="13320" max="13320" width="16.5703125" style="89" customWidth="1"/>
    <col min="13321" max="13566" width="9.140625" style="89"/>
    <col min="13567" max="13567" width="27.85546875" style="89" customWidth="1"/>
    <col min="13568" max="13569" width="9.140625" style="89"/>
    <col min="13570" max="13573" width="0" style="89" hidden="1" customWidth="1"/>
    <col min="13574" max="13574" width="16.5703125" style="89" customWidth="1"/>
    <col min="13575" max="13575" width="18.7109375" style="89" customWidth="1"/>
    <col min="13576" max="13576" width="16.5703125" style="89" customWidth="1"/>
    <col min="13577" max="13822" width="9.140625" style="89"/>
    <col min="13823" max="13823" width="27.85546875" style="89" customWidth="1"/>
    <col min="13824" max="13825" width="9.140625" style="89"/>
    <col min="13826" max="13829" width="0" style="89" hidden="1" customWidth="1"/>
    <col min="13830" max="13830" width="16.5703125" style="89" customWidth="1"/>
    <col min="13831" max="13831" width="18.7109375" style="89" customWidth="1"/>
    <col min="13832" max="13832" width="16.5703125" style="89" customWidth="1"/>
    <col min="13833" max="14078" width="9.140625" style="89"/>
    <col min="14079" max="14079" width="27.85546875" style="89" customWidth="1"/>
    <col min="14080" max="14081" width="9.140625" style="89"/>
    <col min="14082" max="14085" width="0" style="89" hidden="1" customWidth="1"/>
    <col min="14086" max="14086" width="16.5703125" style="89" customWidth="1"/>
    <col min="14087" max="14087" width="18.7109375" style="89" customWidth="1"/>
    <col min="14088" max="14088" width="16.5703125" style="89" customWidth="1"/>
    <col min="14089" max="14334" width="9.140625" style="89"/>
    <col min="14335" max="14335" width="27.85546875" style="89" customWidth="1"/>
    <col min="14336" max="14337" width="9.140625" style="89"/>
    <col min="14338" max="14341" width="0" style="89" hidden="1" customWidth="1"/>
    <col min="14342" max="14342" width="16.5703125" style="89" customWidth="1"/>
    <col min="14343" max="14343" width="18.7109375" style="89" customWidth="1"/>
    <col min="14344" max="14344" width="16.5703125" style="89" customWidth="1"/>
    <col min="14345" max="14590" width="9.140625" style="89"/>
    <col min="14591" max="14591" width="27.85546875" style="89" customWidth="1"/>
    <col min="14592" max="14593" width="9.140625" style="89"/>
    <col min="14594" max="14597" width="0" style="89" hidden="1" customWidth="1"/>
    <col min="14598" max="14598" width="16.5703125" style="89" customWidth="1"/>
    <col min="14599" max="14599" width="18.7109375" style="89" customWidth="1"/>
    <col min="14600" max="14600" width="16.5703125" style="89" customWidth="1"/>
    <col min="14601" max="14846" width="9.140625" style="89"/>
    <col min="14847" max="14847" width="27.85546875" style="89" customWidth="1"/>
    <col min="14848" max="14849" width="9.140625" style="89"/>
    <col min="14850" max="14853" width="0" style="89" hidden="1" customWidth="1"/>
    <col min="14854" max="14854" width="16.5703125" style="89" customWidth="1"/>
    <col min="14855" max="14855" width="18.7109375" style="89" customWidth="1"/>
    <col min="14856" max="14856" width="16.5703125" style="89" customWidth="1"/>
    <col min="14857" max="15102" width="9.140625" style="89"/>
    <col min="15103" max="15103" width="27.85546875" style="89" customWidth="1"/>
    <col min="15104" max="15105" width="9.140625" style="89"/>
    <col min="15106" max="15109" width="0" style="89" hidden="1" customWidth="1"/>
    <col min="15110" max="15110" width="16.5703125" style="89" customWidth="1"/>
    <col min="15111" max="15111" width="18.7109375" style="89" customWidth="1"/>
    <col min="15112" max="15112" width="16.5703125" style="89" customWidth="1"/>
    <col min="15113" max="15358" width="9.140625" style="89"/>
    <col min="15359" max="15359" width="27.85546875" style="89" customWidth="1"/>
    <col min="15360" max="15361" width="9.140625" style="89"/>
    <col min="15362" max="15365" width="0" style="89" hidden="1" customWidth="1"/>
    <col min="15366" max="15366" width="16.5703125" style="89" customWidth="1"/>
    <col min="15367" max="15367" width="18.7109375" style="89" customWidth="1"/>
    <col min="15368" max="15368" width="16.5703125" style="89" customWidth="1"/>
    <col min="15369" max="15614" width="9.140625" style="89"/>
    <col min="15615" max="15615" width="27.85546875" style="89" customWidth="1"/>
    <col min="15616" max="15617" width="9.140625" style="89"/>
    <col min="15618" max="15621" width="0" style="89" hidden="1" customWidth="1"/>
    <col min="15622" max="15622" width="16.5703125" style="89" customWidth="1"/>
    <col min="15623" max="15623" width="18.7109375" style="89" customWidth="1"/>
    <col min="15624" max="15624" width="16.5703125" style="89" customWidth="1"/>
    <col min="15625" max="15870" width="9.140625" style="89"/>
    <col min="15871" max="15871" width="27.85546875" style="89" customWidth="1"/>
    <col min="15872" max="15873" width="9.140625" style="89"/>
    <col min="15874" max="15877" width="0" style="89" hidden="1" customWidth="1"/>
    <col min="15878" max="15878" width="16.5703125" style="89" customWidth="1"/>
    <col min="15879" max="15879" width="18.7109375" style="89" customWidth="1"/>
    <col min="15880" max="15880" width="16.5703125" style="89" customWidth="1"/>
    <col min="15881" max="16126" width="9.140625" style="89"/>
    <col min="16127" max="16127" width="27.85546875" style="89" customWidth="1"/>
    <col min="16128" max="16129" width="9.140625" style="89"/>
    <col min="16130" max="16133" width="0" style="89" hidden="1" customWidth="1"/>
    <col min="16134" max="16134" width="16.5703125" style="89" customWidth="1"/>
    <col min="16135" max="16135" width="18.7109375" style="89" customWidth="1"/>
    <col min="16136" max="16136" width="16.5703125" style="89" customWidth="1"/>
    <col min="16137" max="16384" width="9.140625" style="89"/>
  </cols>
  <sheetData>
    <row r="1" spans="1:11">
      <c r="A1" s="63" t="s">
        <v>179</v>
      </c>
    </row>
    <row r="2" spans="1:11">
      <c r="A2" s="79" t="s">
        <v>176</v>
      </c>
    </row>
    <row r="3" spans="1:11">
      <c r="A3" s="63" t="s">
        <v>156</v>
      </c>
    </row>
    <row r="5" spans="1:11">
      <c r="A5" s="69"/>
      <c r="B5" s="69"/>
      <c r="C5" s="69"/>
      <c r="D5" s="69"/>
      <c r="E5" s="126"/>
      <c r="F5" s="126"/>
      <c r="G5" s="98"/>
      <c r="H5" s="126"/>
      <c r="I5" s="63" t="s">
        <v>181</v>
      </c>
      <c r="J5" s="92" t="s">
        <v>135</v>
      </c>
    </row>
    <row r="6" spans="1:11">
      <c r="I6" s="94" t="s">
        <v>182</v>
      </c>
      <c r="J6" s="93" t="s">
        <v>157</v>
      </c>
      <c r="K6" s="76" t="s">
        <v>158</v>
      </c>
    </row>
    <row r="7" spans="1:11">
      <c r="A7" s="66" t="s">
        <v>1</v>
      </c>
      <c r="B7" s="66" t="s">
        <v>30</v>
      </c>
      <c r="C7" s="66" t="s">
        <v>31</v>
      </c>
      <c r="D7" s="66" t="s">
        <v>31</v>
      </c>
      <c r="E7" s="127" t="s">
        <v>68</v>
      </c>
      <c r="F7" s="127" t="s">
        <v>56</v>
      </c>
      <c r="G7" s="128" t="s">
        <v>78</v>
      </c>
      <c r="H7" s="127" t="s">
        <v>32</v>
      </c>
      <c r="I7" s="77" t="s">
        <v>157</v>
      </c>
      <c r="J7" s="115" t="s">
        <v>166</v>
      </c>
      <c r="K7" s="77" t="s">
        <v>135</v>
      </c>
    </row>
    <row r="8" spans="1:11">
      <c r="J8" s="64" t="s">
        <v>103</v>
      </c>
    </row>
    <row r="9" spans="1:11">
      <c r="A9" s="69" t="s">
        <v>82</v>
      </c>
    </row>
    <row r="10" spans="1:11">
      <c r="A10" s="69"/>
    </row>
    <row r="11" spans="1:11">
      <c r="A11" s="63" t="s">
        <v>2</v>
      </c>
    </row>
    <row r="12" spans="1:11">
      <c r="A12" s="89" t="s">
        <v>3</v>
      </c>
      <c r="B12" s="89" t="s">
        <v>125</v>
      </c>
      <c r="C12" s="89" t="s">
        <v>37</v>
      </c>
      <c r="D12" s="89" t="s">
        <v>35</v>
      </c>
      <c r="E12" s="89" t="s">
        <v>76</v>
      </c>
      <c r="F12" s="89" t="s">
        <v>69</v>
      </c>
      <c r="G12" s="89" t="str">
        <f>E12&amp;F12&amp;D12</f>
        <v>DSTMPDGP</v>
      </c>
      <c r="H12" s="89" t="str">
        <f>B12&amp;D12</f>
        <v>108SPDGP</v>
      </c>
      <c r="I12" s="100">
        <v>-745329707.87692285</v>
      </c>
      <c r="J12" s="100">
        <f>SUMIF('Pages 6.2.4-6.2.11'!$F$12:$F$122,'Pages 6.2.2-6.2.3'!G12,'Pages 6.2.4-6.2.11'!$BF$12:$BF$122)</f>
        <v>-748677951.53592491</v>
      </c>
      <c r="K12" s="100">
        <f>J12-I12</f>
        <v>-3348243.6590020657</v>
      </c>
    </row>
    <row r="13" spans="1:11">
      <c r="A13" s="89" t="s">
        <v>4</v>
      </c>
      <c r="B13" s="89" t="s">
        <v>125</v>
      </c>
      <c r="C13" s="89" t="s">
        <v>37</v>
      </c>
      <c r="D13" s="89" t="s">
        <v>36</v>
      </c>
      <c r="E13" s="89" t="s">
        <v>76</v>
      </c>
      <c r="F13" s="89" t="s">
        <v>69</v>
      </c>
      <c r="G13" s="89" t="str">
        <f>E13&amp;F13&amp;D13</f>
        <v>DSTMPDGU</v>
      </c>
      <c r="H13" s="89" t="str">
        <f>B13&amp;D13</f>
        <v>108SPDGU</v>
      </c>
      <c r="I13" s="100">
        <v>-817492846.21769154</v>
      </c>
      <c r="J13" s="100">
        <f>SUMIF('Pages 6.2.4-6.2.11'!$F$12:$F$122,'Pages 6.2.2-6.2.3'!G13,'Pages 6.2.4-6.2.11'!$BF$12:$BF$122)</f>
        <v>-794547227.50475204</v>
      </c>
      <c r="K13" s="100">
        <f>J13-I13</f>
        <v>22945618.712939501</v>
      </c>
    </row>
    <row r="14" spans="1:11">
      <c r="A14" s="89" t="s">
        <v>5</v>
      </c>
      <c r="B14" s="89" t="s">
        <v>125</v>
      </c>
      <c r="C14" s="89" t="s">
        <v>37</v>
      </c>
      <c r="D14" s="89" t="s">
        <v>37</v>
      </c>
      <c r="E14" s="89" t="s">
        <v>76</v>
      </c>
      <c r="F14" s="89" t="s">
        <v>69</v>
      </c>
      <c r="G14" s="89" t="str">
        <f>E14&amp;F14&amp;D14</f>
        <v>DSTMPSG</v>
      </c>
      <c r="H14" s="89" t="str">
        <f>B14&amp;D14</f>
        <v>108SPSG</v>
      </c>
      <c r="I14" s="102">
        <v>-725453402.40190208</v>
      </c>
      <c r="J14" s="102">
        <f>SUMIF('Pages 6.2.4-6.2.11'!$F$12:$F$122,'Pages 6.2.2-6.2.3'!G14,'Pages 6.2.4-6.2.11'!$BF$12:$BF$122)+'Pages 6.2.4-6.2.11'!BF15+'Pages 6.2.4-6.2.11'!BF17+'Pages 6.2.4-6.2.11'!BF18+'Pages 6.2.4-6.2.11'!BF16</f>
        <v>-926015997.29761839</v>
      </c>
      <c r="K14" s="100">
        <f>J14-I14</f>
        <v>-200562594.89571631</v>
      </c>
    </row>
    <row r="15" spans="1:11">
      <c r="A15" s="89" t="s">
        <v>5</v>
      </c>
      <c r="B15" s="89" t="s">
        <v>125</v>
      </c>
      <c r="C15" s="89" t="s">
        <v>37</v>
      </c>
      <c r="D15" s="89" t="s">
        <v>38</v>
      </c>
      <c r="E15" s="89" t="s">
        <v>76</v>
      </c>
      <c r="F15" s="89" t="s">
        <v>69</v>
      </c>
      <c r="G15" s="89" t="str">
        <f>E15&amp;F15&amp;D15</f>
        <v>DSTMPSSGCH</v>
      </c>
      <c r="H15" s="89" t="str">
        <f>B15&amp;D15</f>
        <v>108SPSSGCH</v>
      </c>
      <c r="I15" s="100">
        <v>-175855372.22076899</v>
      </c>
      <c r="J15" s="102">
        <f>SUMIF('Pages 6.2.4-6.2.11'!$F$12:$F$122,'Pages 6.2.2-6.2.3'!G15,'Pages 6.2.4-6.2.11'!$BF$12:$BF$122)+'Pages 6.2.4-6.2.11'!BF19</f>
        <v>-173316716.94154051</v>
      </c>
      <c r="K15" s="100">
        <f>J15-I15</f>
        <v>2538655.2792284787</v>
      </c>
    </row>
    <row r="16" spans="1:11">
      <c r="A16" s="89" t="s">
        <v>6</v>
      </c>
      <c r="I16" s="99">
        <f>SUBTOTAL(9,I12:I15)</f>
        <v>-2464131328.7172856</v>
      </c>
      <c r="J16" s="99">
        <f>SUBTOTAL(9,J12:J15)</f>
        <v>-2642557893.2798362</v>
      </c>
      <c r="K16" s="99">
        <f>SUBTOTAL(9,K12:K15)</f>
        <v>-178426564.5625504</v>
      </c>
    </row>
    <row r="17" spans="1:11">
      <c r="I17" s="100"/>
      <c r="J17" s="100"/>
      <c r="K17" s="100"/>
    </row>
    <row r="18" spans="1:11">
      <c r="A18" s="63" t="s">
        <v>7</v>
      </c>
      <c r="I18" s="100"/>
      <c r="J18" s="100"/>
      <c r="K18" s="100"/>
    </row>
    <row r="19" spans="1:11">
      <c r="A19" s="89" t="s">
        <v>3</v>
      </c>
      <c r="B19" s="89" t="s">
        <v>122</v>
      </c>
      <c r="C19" s="89" t="s">
        <v>37</v>
      </c>
      <c r="D19" s="89" t="s">
        <v>35</v>
      </c>
      <c r="E19" s="89" t="s">
        <v>76</v>
      </c>
      <c r="F19" s="89" t="s">
        <v>70</v>
      </c>
      <c r="G19" s="89" t="str">
        <f>E19&amp;F19&amp;D19</f>
        <v>DHYDPDGP</v>
      </c>
      <c r="H19" s="89" t="str">
        <f>B19&amp;D19</f>
        <v>108HPDGP</v>
      </c>
      <c r="I19" s="102">
        <v>-157240830.92384592</v>
      </c>
      <c r="J19" s="100">
        <f>SUMIF('Pages 6.2.4-6.2.11'!$F$12:$F$122,'Pages 6.2.2-6.2.3'!G19,'Pages 6.2.4-6.2.11'!$BF$12:$BF$122)</f>
        <v>-131848666.22582458</v>
      </c>
      <c r="K19" s="100">
        <f>J19-I19</f>
        <v>25392164.698021337</v>
      </c>
    </row>
    <row r="20" spans="1:11">
      <c r="A20" s="89" t="s">
        <v>4</v>
      </c>
      <c r="B20" s="89" t="s">
        <v>122</v>
      </c>
      <c r="C20" s="89" t="s">
        <v>37</v>
      </c>
      <c r="D20" s="89" t="s">
        <v>36</v>
      </c>
      <c r="E20" s="89" t="s">
        <v>76</v>
      </c>
      <c r="F20" s="89" t="s">
        <v>70</v>
      </c>
      <c r="G20" s="89" t="str">
        <f>E20&amp;F20&amp;D20</f>
        <v>DHYDPDGU</v>
      </c>
      <c r="H20" s="89" t="str">
        <f>B20&amp;D20</f>
        <v>108HPDGU</v>
      </c>
      <c r="I20" s="100">
        <v>-29434362.093076862</v>
      </c>
      <c r="J20" s="100">
        <f>SUMIF('Pages 6.2.4-6.2.11'!$F$12:$F$122,'Pages 6.2.2-6.2.3'!G20,'Pages 6.2.4-6.2.11'!$BF$12:$BF$122)</f>
        <v>-30410512.993878014</v>
      </c>
      <c r="K20" s="100">
        <f>J20-I20</f>
        <v>-976150.90080115199</v>
      </c>
    </row>
    <row r="21" spans="1:11">
      <c r="A21" s="89" t="s">
        <v>5</v>
      </c>
      <c r="B21" s="89" t="s">
        <v>122</v>
      </c>
      <c r="C21" s="89" t="s">
        <v>40</v>
      </c>
      <c r="D21" s="89" t="s">
        <v>40</v>
      </c>
      <c r="E21" s="89" t="s">
        <v>76</v>
      </c>
      <c r="F21" s="89" t="s">
        <v>70</v>
      </c>
      <c r="G21" s="89" t="str">
        <f>E21&amp;F21&amp;D21</f>
        <v>DHYDPSG-P</v>
      </c>
      <c r="H21" s="89" t="str">
        <f>B21&amp;D21</f>
        <v>108HPSG-P</v>
      </c>
      <c r="I21" s="102">
        <v>-59179431.794615299</v>
      </c>
      <c r="J21" s="102">
        <f>SUMIF('Pages 6.2.4-6.2.11'!$F$12:$F$122,'Pages 6.2.2-6.2.3'!G21,'Pages 6.2.4-6.2.11'!$BF$12:$BF$122)+'Pages 6.2.4-6.2.11'!BF28</f>
        <v>-116650359.50196391</v>
      </c>
      <c r="K21" s="100">
        <f>J21-I21</f>
        <v>-57470927.707348615</v>
      </c>
    </row>
    <row r="22" spans="1:11">
      <c r="A22" s="89" t="s">
        <v>5</v>
      </c>
      <c r="B22" s="89" t="s">
        <v>122</v>
      </c>
      <c r="C22" s="89" t="s">
        <v>41</v>
      </c>
      <c r="D22" s="89" t="s">
        <v>41</v>
      </c>
      <c r="E22" s="89" t="s">
        <v>76</v>
      </c>
      <c r="F22" s="89" t="s">
        <v>70</v>
      </c>
      <c r="G22" s="89" t="str">
        <f>E22&amp;F22&amp;D22</f>
        <v>DHYDPSG-U</v>
      </c>
      <c r="H22" s="89" t="str">
        <f>B22&amp;D22</f>
        <v>108HPSG-U</v>
      </c>
      <c r="I22" s="100">
        <v>-19742238.845384546</v>
      </c>
      <c r="J22" s="100">
        <f>SUMIF('Pages 6.2.4-6.2.11'!$F$12:$F$122,'Pages 6.2.2-6.2.3'!G22,'Pages 6.2.4-6.2.11'!$BF$12:$BF$122)</f>
        <v>-25851806.632733993</v>
      </c>
      <c r="K22" s="100">
        <f>J22-I22</f>
        <v>-6109567.7873494476</v>
      </c>
    </row>
    <row r="23" spans="1:11">
      <c r="A23" s="89" t="s">
        <v>8</v>
      </c>
      <c r="I23" s="99">
        <f>SUBTOTAL(9,I19:I22)</f>
        <v>-265596863.65692261</v>
      </c>
      <c r="J23" s="99">
        <f>SUBTOTAL(9,J19:J22)</f>
        <v>-304761345.35440052</v>
      </c>
      <c r="K23" s="99">
        <f>SUBTOTAL(9,K19:K22)</f>
        <v>-39164481.697477877</v>
      </c>
    </row>
    <row r="24" spans="1:11">
      <c r="I24" s="100"/>
      <c r="J24" s="100"/>
      <c r="K24" s="100"/>
    </row>
    <row r="25" spans="1:11">
      <c r="A25" s="63" t="s">
        <v>9</v>
      </c>
      <c r="I25" s="100"/>
      <c r="J25" s="100"/>
      <c r="K25" s="100"/>
    </row>
    <row r="26" spans="1:11">
      <c r="A26" s="89" t="s">
        <v>4</v>
      </c>
      <c r="B26" s="89" t="s">
        <v>124</v>
      </c>
      <c r="C26" s="89" t="s">
        <v>37</v>
      </c>
      <c r="D26" s="89" t="s">
        <v>36</v>
      </c>
      <c r="E26" s="89" t="s">
        <v>76</v>
      </c>
      <c r="F26" s="89" t="s">
        <v>71</v>
      </c>
      <c r="G26" s="89" t="str">
        <f>E26&amp;F26&amp;D26</f>
        <v>DOTHPDGU</v>
      </c>
      <c r="H26" s="89" t="str">
        <f>B26&amp;D26</f>
        <v>108OPDGU</v>
      </c>
      <c r="I26" s="100">
        <v>-889780.74230769195</v>
      </c>
      <c r="J26" s="100">
        <f>SUMIF('Pages 6.2.4-6.2.11'!$F$12:$F$122,'Pages 6.2.2-6.2.3'!G26,'Pages 6.2.4-6.2.11'!$BF$12:$BF$122)</f>
        <v>198235.28999999998</v>
      </c>
      <c r="K26" s="100">
        <f>J26-I26</f>
        <v>1088016.0323076919</v>
      </c>
    </row>
    <row r="27" spans="1:11">
      <c r="A27" s="89" t="s">
        <v>5</v>
      </c>
      <c r="B27" s="89" t="s">
        <v>124</v>
      </c>
      <c r="C27" s="89" t="s">
        <v>37</v>
      </c>
      <c r="D27" s="89" t="s">
        <v>37</v>
      </c>
      <c r="E27" s="89" t="s">
        <v>76</v>
      </c>
      <c r="F27" s="89" t="s">
        <v>71</v>
      </c>
      <c r="G27" s="89" t="str">
        <f>E27&amp;F27&amp;D27</f>
        <v>DOTHPSG</v>
      </c>
      <c r="H27" s="89" t="str">
        <f>B27&amp;D27</f>
        <v>108OPSG</v>
      </c>
      <c r="I27" s="100">
        <v>-221397694.22384599</v>
      </c>
      <c r="J27" s="100">
        <f>SUMIF('Pages 6.2.4-6.2.11'!$F$12:$F$122,'Pages 6.2.2-6.2.3'!G27,'Pages 6.2.4-6.2.11'!$BF$12:$BF$122)</f>
        <v>-278033534.78846312</v>
      </c>
      <c r="K27" s="100">
        <f>J27-I27</f>
        <v>-56635840.564617127</v>
      </c>
    </row>
    <row r="28" spans="1:11">
      <c r="A28" s="89" t="s">
        <v>169</v>
      </c>
      <c r="B28" s="89" t="s">
        <v>124</v>
      </c>
      <c r="C28" s="89" t="s">
        <v>167</v>
      </c>
      <c r="D28" s="89" t="s">
        <v>167</v>
      </c>
      <c r="E28" s="89" t="s">
        <v>76</v>
      </c>
      <c r="F28" s="89" t="s">
        <v>71</v>
      </c>
      <c r="G28" s="89" t="str">
        <f>E28&amp;F28&amp;D28</f>
        <v>DOTHPSG-W</v>
      </c>
      <c r="H28" s="89" t="str">
        <f>B28&amp;D28</f>
        <v>108OPSG-W</v>
      </c>
      <c r="I28" s="100">
        <v>-340445892.48922986</v>
      </c>
      <c r="J28" s="100">
        <f>SUMIF('Pages 6.2.4-6.2.11'!$F$12:$F$122,'Pages 6.2.2-6.2.3'!G28,'Pages 6.2.4-6.2.11'!$BF$12:$BF$122)</f>
        <v>-484107169.14003396</v>
      </c>
      <c r="K28" s="100">
        <f>J28-I28</f>
        <v>-143661276.6508041</v>
      </c>
    </row>
    <row r="29" spans="1:11">
      <c r="A29" s="89" t="s">
        <v>5</v>
      </c>
      <c r="B29" s="89" t="s">
        <v>124</v>
      </c>
      <c r="C29" s="89" t="s">
        <v>37</v>
      </c>
      <c r="D29" s="89" t="s">
        <v>43</v>
      </c>
      <c r="E29" s="89" t="s">
        <v>76</v>
      </c>
      <c r="F29" s="89" t="s">
        <v>71</v>
      </c>
      <c r="G29" s="89" t="str">
        <f>E29&amp;F29&amp;D29</f>
        <v>DOTHPSSGCT</v>
      </c>
      <c r="H29" s="89" t="str">
        <f>B29&amp;D29</f>
        <v>108OPSSGCT</v>
      </c>
      <c r="I29" s="100">
        <v>-23661994.989999946</v>
      </c>
      <c r="J29" s="100">
        <f>SUMIF('Pages 6.2.4-6.2.11'!$F$12:$F$122,'Pages 6.2.2-6.2.3'!G29,'Pages 6.2.4-6.2.11'!$BF$12:$BF$122)</f>
        <v>-27010525.40785465</v>
      </c>
      <c r="K29" s="100">
        <f>J29-I29</f>
        <v>-3348530.417854704</v>
      </c>
    </row>
    <row r="30" spans="1:11">
      <c r="A30" s="89" t="s">
        <v>57</v>
      </c>
      <c r="I30" s="99">
        <f>SUBTOTAL(9,I26:I29)</f>
        <v>-586395362.44538343</v>
      </c>
      <c r="J30" s="99">
        <f>SUBTOTAL(9,J26:J29)</f>
        <v>-788952994.04635179</v>
      </c>
      <c r="K30" s="99">
        <f>SUBTOTAL(9,K26:K29)</f>
        <v>-202557631.60096824</v>
      </c>
    </row>
    <row r="31" spans="1:11">
      <c r="I31" s="100"/>
      <c r="J31" s="100"/>
      <c r="K31" s="100"/>
    </row>
    <row r="32" spans="1:11">
      <c r="A32" s="63" t="s">
        <v>11</v>
      </c>
      <c r="I32" s="100"/>
      <c r="J32" s="100"/>
      <c r="K32" s="100"/>
    </row>
    <row r="33" spans="1:11">
      <c r="A33" s="89" t="s">
        <v>3</v>
      </c>
      <c r="B33" s="89" t="s">
        <v>126</v>
      </c>
      <c r="C33" s="89" t="s">
        <v>37</v>
      </c>
      <c r="D33" s="89" t="s">
        <v>35</v>
      </c>
      <c r="E33" s="89" t="s">
        <v>76</v>
      </c>
      <c r="F33" s="89" t="s">
        <v>85</v>
      </c>
      <c r="G33" s="89" t="str">
        <f>E33&amp;F33&amp;D33</f>
        <v>DTRNPDGP</v>
      </c>
      <c r="H33" s="89" t="str">
        <f>B33&amp;D33</f>
        <v>108TPDGP</v>
      </c>
      <c r="I33" s="100">
        <v>-374422110.70923054</v>
      </c>
      <c r="J33" s="100">
        <f>SUMIF('Pages 6.2.4-6.2.11'!$F$12:$F$122,'Pages 6.2.2-6.2.3'!G33,'Pages 6.2.4-6.2.11'!$BF$12:$BF$122)</f>
        <v>-384486161.15663534</v>
      </c>
      <c r="K33" s="100">
        <f>J33-I33</f>
        <v>-10064050.447404802</v>
      </c>
    </row>
    <row r="34" spans="1:11">
      <c r="A34" s="89" t="s">
        <v>4</v>
      </c>
      <c r="B34" s="89" t="s">
        <v>126</v>
      </c>
      <c r="C34" s="89" t="s">
        <v>37</v>
      </c>
      <c r="D34" s="89" t="s">
        <v>36</v>
      </c>
      <c r="E34" s="89" t="s">
        <v>76</v>
      </c>
      <c r="F34" s="89" t="s">
        <v>85</v>
      </c>
      <c r="G34" s="89" t="str">
        <f>E34&amp;F34&amp;D34</f>
        <v>DTRNPDGU</v>
      </c>
      <c r="H34" s="89" t="str">
        <f>B34&amp;D34</f>
        <v>108TPDGU</v>
      </c>
      <c r="I34" s="100">
        <v>-403777356.18076879</v>
      </c>
      <c r="J34" s="100">
        <f>SUMIF('Pages 6.2.4-6.2.11'!$F$12:$F$122,'Pages 6.2.2-6.2.3'!G34,'Pages 6.2.4-6.2.11'!$BF$12:$BF$122)</f>
        <v>-415338611.86075252</v>
      </c>
      <c r="K34" s="100">
        <f>J34-I34</f>
        <v>-11561255.679983735</v>
      </c>
    </row>
    <row r="35" spans="1:11">
      <c r="A35" s="89" t="s">
        <v>5</v>
      </c>
      <c r="B35" s="89" t="s">
        <v>126</v>
      </c>
      <c r="C35" s="89" t="s">
        <v>37</v>
      </c>
      <c r="D35" s="89" t="s">
        <v>37</v>
      </c>
      <c r="E35" s="89" t="s">
        <v>76</v>
      </c>
      <c r="F35" s="89" t="s">
        <v>85</v>
      </c>
      <c r="G35" s="89" t="str">
        <f>E35&amp;F35&amp;D35</f>
        <v>DTRNPSG</v>
      </c>
      <c r="H35" s="89" t="str">
        <f>B35&amp;D35</f>
        <v>108TPSG</v>
      </c>
      <c r="I35" s="102">
        <v>-509768989.58846104</v>
      </c>
      <c r="J35" s="100">
        <f>SUMIF('Pages 6.2.4-6.2.11'!$F$12:$F$122,'Pages 6.2.2-6.2.3'!G35,'Pages 6.2.4-6.2.11'!$BF$12:$BF$122)</f>
        <v>-630835491.72440088</v>
      </c>
      <c r="K35" s="100">
        <f>J35-I35</f>
        <v>-121066502.13593984</v>
      </c>
    </row>
    <row r="36" spans="1:11">
      <c r="A36" s="89" t="s">
        <v>12</v>
      </c>
      <c r="I36" s="99">
        <f>SUBTOTAL(9,I33:I35)</f>
        <v>-1287968456.4784603</v>
      </c>
      <c r="J36" s="99">
        <f>SUBTOTAL(9,J33:J35)</f>
        <v>-1430660264.7417889</v>
      </c>
      <c r="K36" s="99">
        <f>SUBTOTAL(9,K33:K35)</f>
        <v>-142691808.26332837</v>
      </c>
    </row>
    <row r="37" spans="1:11">
      <c r="I37" s="100"/>
      <c r="J37" s="100"/>
      <c r="K37" s="100"/>
    </row>
    <row r="38" spans="1:11">
      <c r="A38" s="63" t="s">
        <v>13</v>
      </c>
      <c r="I38" s="100"/>
      <c r="J38" s="100"/>
      <c r="K38" s="100"/>
    </row>
    <row r="39" spans="1:11">
      <c r="A39" s="89" t="s">
        <v>14</v>
      </c>
      <c r="B39" s="129">
        <v>108364</v>
      </c>
      <c r="C39" s="89" t="s">
        <v>45</v>
      </c>
      <c r="D39" s="89" t="s">
        <v>45</v>
      </c>
      <c r="E39" s="89" t="s">
        <v>76</v>
      </c>
      <c r="F39" s="89" t="s">
        <v>72</v>
      </c>
      <c r="G39" s="89" t="str">
        <f t="shared" ref="G39:G45" si="0">E39&amp;F39&amp;D39</f>
        <v>DDSTPCA</v>
      </c>
      <c r="H39" s="89" t="str">
        <f t="shared" ref="H39:H45" si="1">B39&amp;D39</f>
        <v>108364CA</v>
      </c>
      <c r="I39" s="100">
        <v>-106944902.18846133</v>
      </c>
      <c r="J39" s="100">
        <f>SUMIF('Pages 6.2.4-6.2.11'!$F$12:$F$122,'Pages 6.2.2-6.2.3'!G39,'Pages 6.2.4-6.2.11'!$BF$12:$BF$122)</f>
        <v>-117169215.37863484</v>
      </c>
      <c r="K39" s="100">
        <f t="shared" ref="K39:K45" si="2">J39-I39</f>
        <v>-10224313.190173507</v>
      </c>
    </row>
    <row r="40" spans="1:11">
      <c r="A40" s="89" t="s">
        <v>15</v>
      </c>
      <c r="B40" s="129">
        <v>108364</v>
      </c>
      <c r="C40" s="89" t="s">
        <v>46</v>
      </c>
      <c r="D40" s="89" t="s">
        <v>46</v>
      </c>
      <c r="E40" s="89" t="s">
        <v>76</v>
      </c>
      <c r="F40" s="89" t="s">
        <v>72</v>
      </c>
      <c r="G40" s="89" t="str">
        <f t="shared" si="0"/>
        <v>DDSTPOR</v>
      </c>
      <c r="H40" s="89" t="str">
        <f t="shared" si="1"/>
        <v>108364OR</v>
      </c>
      <c r="I40" s="100">
        <v>-830848819.90461397</v>
      </c>
      <c r="J40" s="100">
        <f>SUMIF('Pages 6.2.4-6.2.11'!$F$12:$F$122,'Pages 6.2.2-6.2.3'!G40,'Pages 6.2.4-6.2.11'!$BF$12:$BF$122)</f>
        <v>-901268130.02141058</v>
      </c>
      <c r="K40" s="100">
        <f t="shared" si="2"/>
        <v>-70419310.116796613</v>
      </c>
    </row>
    <row r="41" spans="1:11">
      <c r="A41" s="89" t="s">
        <v>16</v>
      </c>
      <c r="B41" s="129">
        <v>108364</v>
      </c>
      <c r="C41" s="89" t="s">
        <v>47</v>
      </c>
      <c r="D41" s="89" t="s">
        <v>47</v>
      </c>
      <c r="E41" s="89" t="s">
        <v>76</v>
      </c>
      <c r="F41" s="89" t="s">
        <v>72</v>
      </c>
      <c r="G41" s="89" t="str">
        <f t="shared" si="0"/>
        <v>DDSTPWA</v>
      </c>
      <c r="H41" s="89" t="str">
        <f t="shared" si="1"/>
        <v>108364WA</v>
      </c>
      <c r="I41" s="100">
        <v>-188544636.25769201</v>
      </c>
      <c r="J41" s="100">
        <f>SUMIF('Pages 6.2.4-6.2.11'!$F$12:$F$122,'Pages 6.2.2-6.2.3'!G41,'Pages 6.2.4-6.2.11'!$BF$12:$BF$122)</f>
        <v>-205721474.58686304</v>
      </c>
      <c r="K41" s="100">
        <f t="shared" si="2"/>
        <v>-17176838.329171032</v>
      </c>
    </row>
    <row r="42" spans="1:11">
      <c r="A42" s="89" t="s">
        <v>17</v>
      </c>
      <c r="B42" s="129">
        <v>108364</v>
      </c>
      <c r="C42" s="89" t="s">
        <v>48</v>
      </c>
      <c r="D42" s="89" t="s">
        <v>48</v>
      </c>
      <c r="E42" s="89" t="s">
        <v>76</v>
      </c>
      <c r="F42" s="89" t="s">
        <v>72</v>
      </c>
      <c r="G42" s="89" t="str">
        <f t="shared" si="0"/>
        <v>DDSTPWYP</v>
      </c>
      <c r="H42" s="89" t="str">
        <f t="shared" si="1"/>
        <v>108364WYP</v>
      </c>
      <c r="I42" s="100">
        <v>-197163204.4884612</v>
      </c>
      <c r="J42" s="100">
        <f>SUMIF('Pages 6.2.4-6.2.11'!$F$12:$F$122,'Pages 6.2.2-6.2.3'!G42,'Pages 6.2.4-6.2.11'!$BF$12:$BF$122)</f>
        <v>-214520684.21290201</v>
      </c>
      <c r="K42" s="100">
        <f t="shared" si="2"/>
        <v>-17357479.724440813</v>
      </c>
    </row>
    <row r="43" spans="1:11">
      <c r="A43" s="89" t="s">
        <v>18</v>
      </c>
      <c r="B43" s="129">
        <v>108364</v>
      </c>
      <c r="C43" s="89" t="s">
        <v>49</v>
      </c>
      <c r="D43" s="89" t="s">
        <v>49</v>
      </c>
      <c r="E43" s="89" t="s">
        <v>76</v>
      </c>
      <c r="F43" s="89" t="s">
        <v>72</v>
      </c>
      <c r="G43" s="89" t="str">
        <f t="shared" si="0"/>
        <v>DDSTPUT</v>
      </c>
      <c r="H43" s="89" t="str">
        <f t="shared" si="1"/>
        <v>108364UT</v>
      </c>
      <c r="I43" s="100">
        <v>-783743829.29846096</v>
      </c>
      <c r="J43" s="100">
        <f>SUMIF('Pages 6.2.4-6.2.11'!$F$12:$F$122,'Pages 6.2.2-6.2.3'!G43,'Pages 6.2.4-6.2.11'!$BF$12:$BF$122)</f>
        <v>-854293484.0413202</v>
      </c>
      <c r="K43" s="100">
        <f t="shared" si="2"/>
        <v>-70549654.742859244</v>
      </c>
    </row>
    <row r="44" spans="1:11">
      <c r="A44" s="89" t="s">
        <v>19</v>
      </c>
      <c r="B44" s="129">
        <v>108364</v>
      </c>
      <c r="C44" s="89" t="s">
        <v>50</v>
      </c>
      <c r="D44" s="89" t="s">
        <v>50</v>
      </c>
      <c r="E44" s="89" t="s">
        <v>76</v>
      </c>
      <c r="F44" s="89" t="s">
        <v>72</v>
      </c>
      <c r="G44" s="89" t="str">
        <f t="shared" si="0"/>
        <v>DDSTPID</v>
      </c>
      <c r="H44" s="89" t="str">
        <f t="shared" si="1"/>
        <v>108364ID</v>
      </c>
      <c r="I44" s="100">
        <v>-124076511.86153822</v>
      </c>
      <c r="J44" s="100">
        <f>SUMIF('Pages 6.2.4-6.2.11'!$F$12:$F$122,'Pages 6.2.2-6.2.3'!G44,'Pages 6.2.4-6.2.11'!$BF$12:$BF$122)</f>
        <v>-133925055.56715702</v>
      </c>
      <c r="K44" s="100">
        <f t="shared" si="2"/>
        <v>-9848543.7056187987</v>
      </c>
    </row>
    <row r="45" spans="1:11">
      <c r="A45" s="89" t="s">
        <v>20</v>
      </c>
      <c r="B45" s="129">
        <v>108364</v>
      </c>
      <c r="C45" s="89" t="s">
        <v>51</v>
      </c>
      <c r="D45" s="89" t="s">
        <v>51</v>
      </c>
      <c r="E45" s="89" t="s">
        <v>76</v>
      </c>
      <c r="F45" s="89" t="s">
        <v>72</v>
      </c>
      <c r="G45" s="89" t="str">
        <f t="shared" si="0"/>
        <v>DDSTPWYU</v>
      </c>
      <c r="H45" s="89" t="str">
        <f t="shared" si="1"/>
        <v>108364WYU</v>
      </c>
      <c r="I45" s="100">
        <v>-41615869.461538412</v>
      </c>
      <c r="J45" s="100">
        <f>SUMIF('Pages 6.2.4-6.2.11'!$F$12:$F$122,'Pages 6.2.2-6.2.3'!G45,'Pages 6.2.4-6.2.11'!$BF$12:$BF$122)</f>
        <v>-46195820.360473663</v>
      </c>
      <c r="K45" s="100">
        <f t="shared" si="2"/>
        <v>-4579950.8989352509</v>
      </c>
    </row>
    <row r="46" spans="1:11">
      <c r="A46" s="89" t="s">
        <v>21</v>
      </c>
      <c r="I46" s="99">
        <f>SUBTOTAL(9,I39:I45)</f>
        <v>-2272937773.4607663</v>
      </c>
      <c r="J46" s="99">
        <f>SUBTOTAL(9,J39:J45)</f>
        <v>-2473093864.1687613</v>
      </c>
      <c r="K46" s="99">
        <f>SUBTOTAL(9,K39:K45)</f>
        <v>-200156090.70799527</v>
      </c>
    </row>
    <row r="47" spans="1:11">
      <c r="I47" s="100"/>
      <c r="J47" s="100"/>
      <c r="K47" s="100"/>
    </row>
    <row r="48" spans="1:11">
      <c r="A48" s="63" t="s">
        <v>22</v>
      </c>
      <c r="I48" s="100"/>
      <c r="J48" s="100"/>
      <c r="K48" s="100"/>
    </row>
    <row r="49" spans="1:11">
      <c r="A49" s="89" t="s">
        <v>14</v>
      </c>
      <c r="B49" s="89" t="s">
        <v>121</v>
      </c>
      <c r="C49" s="89" t="s">
        <v>45</v>
      </c>
      <c r="D49" s="89" t="s">
        <v>45</v>
      </c>
      <c r="E49" s="89" t="s">
        <v>76</v>
      </c>
      <c r="F49" s="89" t="s">
        <v>73</v>
      </c>
      <c r="G49" s="89" t="str">
        <f t="shared" ref="G49:G63" si="3">E49&amp;F49&amp;D49</f>
        <v>DGNLPCA</v>
      </c>
      <c r="H49" s="89" t="str">
        <f t="shared" ref="H49:H63" si="4">B49&amp;D49</f>
        <v>108GPCA</v>
      </c>
      <c r="I49" s="100">
        <v>-4614362.9499999918</v>
      </c>
      <c r="J49" s="100">
        <f>SUMIF('Pages 6.2.4-6.2.11'!$F$12:$F$122,'Pages 6.2.2-6.2.3'!G49,'Pages 6.2.4-6.2.11'!$BF$12:$BF$122)</f>
        <v>-4713043.572934852</v>
      </c>
      <c r="K49" s="100">
        <f t="shared" ref="K49:K63" si="5">J49-I49</f>
        <v>-98680.622934860177</v>
      </c>
    </row>
    <row r="50" spans="1:11">
      <c r="A50" s="89" t="s">
        <v>15</v>
      </c>
      <c r="B50" s="89" t="s">
        <v>121</v>
      </c>
      <c r="C50" s="89" t="s">
        <v>46</v>
      </c>
      <c r="D50" s="89" t="s">
        <v>46</v>
      </c>
      <c r="E50" s="89" t="s">
        <v>76</v>
      </c>
      <c r="F50" s="89" t="s">
        <v>73</v>
      </c>
      <c r="G50" s="89" t="str">
        <f t="shared" si="3"/>
        <v>DGNLPOR</v>
      </c>
      <c r="H50" s="89" t="str">
        <f t="shared" si="4"/>
        <v>108GPOR</v>
      </c>
      <c r="I50" s="100">
        <v>-51253364.056923054</v>
      </c>
      <c r="J50" s="100">
        <f>SUMIF('Pages 6.2.4-6.2.11'!$F$12:$F$122,'Pages 6.2.2-6.2.3'!G50,'Pages 6.2.4-6.2.11'!$BF$12:$BF$122)</f>
        <v>-53455763.119049862</v>
      </c>
      <c r="K50" s="100">
        <f t="shared" si="5"/>
        <v>-2202399.0621268079</v>
      </c>
    </row>
    <row r="51" spans="1:11">
      <c r="A51" s="89" t="s">
        <v>16</v>
      </c>
      <c r="B51" s="89" t="s">
        <v>121</v>
      </c>
      <c r="C51" s="89" t="s">
        <v>47</v>
      </c>
      <c r="D51" s="89" t="s">
        <v>47</v>
      </c>
      <c r="E51" s="89" t="s">
        <v>76</v>
      </c>
      <c r="F51" s="89" t="s">
        <v>73</v>
      </c>
      <c r="G51" s="89" t="str">
        <f t="shared" si="3"/>
        <v>DGNLPWA</v>
      </c>
      <c r="H51" s="89" t="str">
        <f t="shared" si="4"/>
        <v>108GPWA</v>
      </c>
      <c r="I51" s="100">
        <v>-19268884.005384546</v>
      </c>
      <c r="J51" s="100">
        <f>SUMIF('Pages 6.2.4-6.2.11'!$F$12:$F$122,'Pages 6.2.2-6.2.3'!G51,'Pages 6.2.4-6.2.11'!$BF$12:$BF$122)</f>
        <v>-20462305.314695921</v>
      </c>
      <c r="K51" s="100">
        <f t="shared" si="5"/>
        <v>-1193421.309311375</v>
      </c>
    </row>
    <row r="52" spans="1:11">
      <c r="A52" s="89" t="s">
        <v>17</v>
      </c>
      <c r="B52" s="89" t="s">
        <v>121</v>
      </c>
      <c r="C52" s="89" t="s">
        <v>48</v>
      </c>
      <c r="D52" s="89" t="s">
        <v>48</v>
      </c>
      <c r="E52" s="89" t="s">
        <v>76</v>
      </c>
      <c r="F52" s="89" t="s">
        <v>73</v>
      </c>
      <c r="G52" s="89" t="str">
        <f t="shared" si="3"/>
        <v>DGNLPWYP</v>
      </c>
      <c r="H52" s="89" t="str">
        <f t="shared" si="4"/>
        <v>108GPWYP</v>
      </c>
      <c r="I52" s="100">
        <v>-19459592.385384522</v>
      </c>
      <c r="J52" s="100">
        <f>SUMIF('Pages 6.2.4-6.2.11'!$F$12:$F$122,'Pages 6.2.2-6.2.3'!G52,'Pages 6.2.4-6.2.11'!$BF$12:$BF$122)</f>
        <v>-20860667.278504018</v>
      </c>
      <c r="K52" s="100">
        <f t="shared" si="5"/>
        <v>-1401074.8931194954</v>
      </c>
    </row>
    <row r="53" spans="1:11">
      <c r="A53" s="89" t="s">
        <v>18</v>
      </c>
      <c r="B53" s="89" t="s">
        <v>121</v>
      </c>
      <c r="C53" s="89" t="s">
        <v>49</v>
      </c>
      <c r="D53" s="89" t="s">
        <v>49</v>
      </c>
      <c r="E53" s="89" t="s">
        <v>76</v>
      </c>
      <c r="F53" s="89" t="s">
        <v>73</v>
      </c>
      <c r="G53" s="89" t="str">
        <f t="shared" si="3"/>
        <v>DGNLPUT</v>
      </c>
      <c r="H53" s="89" t="str">
        <f t="shared" si="4"/>
        <v>108GPUT</v>
      </c>
      <c r="I53" s="100">
        <v>-61238082.094615348</v>
      </c>
      <c r="J53" s="100">
        <f>SUMIF('Pages 6.2.4-6.2.11'!$F$12:$F$122,'Pages 6.2.2-6.2.3'!G53,'Pages 6.2.4-6.2.11'!$BF$12:$BF$122)</f>
        <v>-68614064.873244792</v>
      </c>
      <c r="K53" s="100">
        <f t="shared" si="5"/>
        <v>-7375982.7786294445</v>
      </c>
    </row>
    <row r="54" spans="1:11">
      <c r="A54" s="89" t="s">
        <v>19</v>
      </c>
      <c r="B54" s="89" t="s">
        <v>121</v>
      </c>
      <c r="C54" s="89" t="s">
        <v>50</v>
      </c>
      <c r="D54" s="89" t="s">
        <v>50</v>
      </c>
      <c r="E54" s="89" t="s">
        <v>76</v>
      </c>
      <c r="F54" s="89" t="s">
        <v>73</v>
      </c>
      <c r="G54" s="89" t="str">
        <f t="shared" si="3"/>
        <v>DGNLPID</v>
      </c>
      <c r="H54" s="89" t="str">
        <f t="shared" si="4"/>
        <v>108GPID</v>
      </c>
      <c r="I54" s="100">
        <v>-11485757.872307608</v>
      </c>
      <c r="J54" s="100">
        <f>SUMIF('Pages 6.2.4-6.2.11'!$F$12:$F$122,'Pages 6.2.2-6.2.3'!G54,'Pages 6.2.4-6.2.11'!$BF$12:$BF$122)</f>
        <v>-12145966.515919618</v>
      </c>
      <c r="K54" s="100">
        <f t="shared" si="5"/>
        <v>-660208.6436120104</v>
      </c>
    </row>
    <row r="55" spans="1:11">
      <c r="A55" s="89" t="s">
        <v>20</v>
      </c>
      <c r="B55" s="89" t="s">
        <v>121</v>
      </c>
      <c r="C55" s="89" t="s">
        <v>51</v>
      </c>
      <c r="D55" s="89" t="s">
        <v>51</v>
      </c>
      <c r="E55" s="89" t="s">
        <v>76</v>
      </c>
      <c r="F55" s="89" t="s">
        <v>73</v>
      </c>
      <c r="G55" s="89" t="str">
        <f t="shared" si="3"/>
        <v>DGNLPWYU</v>
      </c>
      <c r="H55" s="89" t="str">
        <f t="shared" si="4"/>
        <v>108GPWYU</v>
      </c>
      <c r="I55" s="100">
        <v>-4820205.9107692298</v>
      </c>
      <c r="J55" s="100">
        <f>SUMIF('Pages 6.2.4-6.2.11'!$F$12:$F$122,'Pages 6.2.2-6.2.3'!G55,'Pages 6.2.4-6.2.11'!$BF$12:$BF$122)</f>
        <v>-5259426.8664477421</v>
      </c>
      <c r="K55" s="100">
        <f t="shared" si="5"/>
        <v>-439220.95567851234</v>
      </c>
    </row>
    <row r="56" spans="1:11">
      <c r="A56" s="89" t="s">
        <v>3</v>
      </c>
      <c r="B56" s="89" t="s">
        <v>121</v>
      </c>
      <c r="C56" s="89" t="s">
        <v>37</v>
      </c>
      <c r="D56" s="89" t="s">
        <v>35</v>
      </c>
      <c r="E56" s="89" t="s">
        <v>76</v>
      </c>
      <c r="F56" s="89" t="s">
        <v>73</v>
      </c>
      <c r="G56" s="89" t="str">
        <f t="shared" si="3"/>
        <v>DGNLPDGP</v>
      </c>
      <c r="H56" s="89" t="str">
        <f t="shared" si="4"/>
        <v>108GPDGP</v>
      </c>
      <c r="I56" s="102">
        <v>-2222207.3923076843</v>
      </c>
      <c r="J56" s="100">
        <f>SUMIF('Pages 6.2.4-6.2.11'!$F$12:$F$122,'Pages 6.2.2-6.2.3'!G56,'Pages 6.2.4-6.2.11'!$BF$12:$BF$122)</f>
        <v>-613498.03535428795</v>
      </c>
      <c r="K56" s="100">
        <f t="shared" si="5"/>
        <v>1608709.3569533965</v>
      </c>
    </row>
    <row r="57" spans="1:11">
      <c r="A57" s="89" t="s">
        <v>4</v>
      </c>
      <c r="B57" s="89" t="s">
        <v>121</v>
      </c>
      <c r="C57" s="89" t="s">
        <v>37</v>
      </c>
      <c r="D57" s="89" t="s">
        <v>36</v>
      </c>
      <c r="E57" s="89" t="s">
        <v>76</v>
      </c>
      <c r="F57" s="89" t="s">
        <v>73</v>
      </c>
      <c r="G57" s="89" t="str">
        <f t="shared" si="3"/>
        <v>DGNLPDGU</v>
      </c>
      <c r="H57" s="89" t="str">
        <f t="shared" si="4"/>
        <v>108GPDGU</v>
      </c>
      <c r="I57" s="100">
        <v>-3487242.1423076876</v>
      </c>
      <c r="J57" s="100">
        <f>SUMIF('Pages 6.2.4-6.2.11'!$F$12:$F$122,'Pages 6.2.2-6.2.3'!G57,'Pages 6.2.4-6.2.11'!$BF$12:$BF$122)</f>
        <v>-732110.32173830085</v>
      </c>
      <c r="K57" s="100">
        <f t="shared" si="5"/>
        <v>2755131.8205693867</v>
      </c>
    </row>
    <row r="58" spans="1:11">
      <c r="A58" s="89" t="s">
        <v>5</v>
      </c>
      <c r="B58" s="89" t="s">
        <v>121</v>
      </c>
      <c r="C58" s="89" t="s">
        <v>37</v>
      </c>
      <c r="D58" s="89" t="s">
        <v>37</v>
      </c>
      <c r="E58" s="89" t="s">
        <v>76</v>
      </c>
      <c r="F58" s="89" t="s">
        <v>73</v>
      </c>
      <c r="G58" s="89" t="str">
        <f t="shared" si="3"/>
        <v>DGNLPSG</v>
      </c>
      <c r="H58" s="89" t="str">
        <f t="shared" si="4"/>
        <v>108GPSG</v>
      </c>
      <c r="I58" s="102">
        <v>-63709516.434615381</v>
      </c>
      <c r="J58" s="100">
        <f>SUMIF('Pages 6.2.4-6.2.11'!$F$12:$F$122,'Pages 6.2.2-6.2.3'!G58,'Pages 6.2.4-6.2.11'!$BF$12:$BF$122)</f>
        <v>-77948077.435367316</v>
      </c>
      <c r="K58" s="100">
        <f t="shared" si="5"/>
        <v>-14238561.000751935</v>
      </c>
    </row>
    <row r="59" spans="1:11">
      <c r="A59" s="89" t="s">
        <v>23</v>
      </c>
      <c r="B59" s="89" t="s">
        <v>121</v>
      </c>
      <c r="C59" s="89" t="s">
        <v>53</v>
      </c>
      <c r="D59" s="89" t="s">
        <v>53</v>
      </c>
      <c r="E59" s="89" t="s">
        <v>76</v>
      </c>
      <c r="F59" s="89" t="s">
        <v>73</v>
      </c>
      <c r="G59" s="89" t="str">
        <f t="shared" si="3"/>
        <v>DGNLPSO</v>
      </c>
      <c r="H59" s="89" t="str">
        <f t="shared" si="4"/>
        <v>108GPSO</v>
      </c>
      <c r="I59" s="100">
        <v>-83226149.661538467</v>
      </c>
      <c r="J59" s="100">
        <f>SUMIF('Pages 6.2.4-6.2.11'!$F$12:$F$122,'Pages 6.2.2-6.2.3'!G59,'Pages 6.2.4-6.2.11'!$BF$12:$BF$122)</f>
        <v>-77720397.188664109</v>
      </c>
      <c r="K59" s="100">
        <f t="shared" si="5"/>
        <v>5505752.4728743583</v>
      </c>
    </row>
    <row r="60" spans="1:11">
      <c r="A60" s="89" t="s">
        <v>23</v>
      </c>
      <c r="B60" s="89" t="s">
        <v>121</v>
      </c>
      <c r="C60" s="89" t="s">
        <v>37</v>
      </c>
      <c r="D60" s="89" t="s">
        <v>38</v>
      </c>
      <c r="E60" s="89" t="s">
        <v>76</v>
      </c>
      <c r="F60" s="89" t="s">
        <v>73</v>
      </c>
      <c r="G60" s="89" t="str">
        <f t="shared" si="3"/>
        <v>DGNLPSSGCH</v>
      </c>
      <c r="H60" s="89" t="str">
        <f t="shared" si="4"/>
        <v>108GPSSGCH</v>
      </c>
      <c r="I60" s="100">
        <v>-2107348.6023076898</v>
      </c>
      <c r="J60" s="100">
        <f>SUMIF('Pages 6.2.4-6.2.11'!$F$12:$F$122,'Pages 6.2.2-6.2.3'!G60,'Pages 6.2.4-6.2.11'!$BF$12:$BF$122)</f>
        <v>-1989719.5774963056</v>
      </c>
      <c r="K60" s="100">
        <f t="shared" si="5"/>
        <v>117629.02481138427</v>
      </c>
    </row>
    <row r="61" spans="1:11">
      <c r="A61" s="89" t="s">
        <v>23</v>
      </c>
      <c r="B61" s="89" t="s">
        <v>121</v>
      </c>
      <c r="C61" s="89" t="s">
        <v>37</v>
      </c>
      <c r="D61" s="89" t="s">
        <v>43</v>
      </c>
      <c r="E61" s="89" t="s">
        <v>76</v>
      </c>
      <c r="F61" s="89" t="s">
        <v>73</v>
      </c>
      <c r="G61" s="89" t="str">
        <f t="shared" si="3"/>
        <v>DGNLPSSGCT</v>
      </c>
      <c r="H61" s="89" t="str">
        <f t="shared" si="4"/>
        <v>108GPSSGCT</v>
      </c>
      <c r="I61" s="100">
        <v>-55708.583846153801</v>
      </c>
      <c r="J61" s="100">
        <f>SUMIF('Pages 6.2.4-6.2.11'!$F$12:$F$122,'Pages 6.2.2-6.2.3'!G61,'Pages 6.2.4-6.2.11'!$BF$12:$BF$122)</f>
        <v>-56858.901682968703</v>
      </c>
      <c r="K61" s="100">
        <f>J61-I61</f>
        <v>-1150.317836814902</v>
      </c>
    </row>
    <row r="62" spans="1:11">
      <c r="A62" s="89" t="s">
        <v>24</v>
      </c>
      <c r="B62" s="89" t="s">
        <v>121</v>
      </c>
      <c r="C62" s="89" t="s">
        <v>54</v>
      </c>
      <c r="D62" s="89" t="s">
        <v>54</v>
      </c>
      <c r="E62" s="89" t="s">
        <v>76</v>
      </c>
      <c r="F62" s="89" t="s">
        <v>73</v>
      </c>
      <c r="G62" s="89" t="str">
        <f t="shared" si="3"/>
        <v>DGNLPCN</v>
      </c>
      <c r="H62" s="89" t="str">
        <f t="shared" si="4"/>
        <v>108GPCN</v>
      </c>
      <c r="I62" s="100">
        <v>-8549673.1561538428</v>
      </c>
      <c r="J62" s="100">
        <f>SUMIF('Pages 6.2.4-6.2.11'!$F$12:$F$122,'Pages 6.2.2-6.2.3'!G62,'Pages 6.2.4-6.2.11'!$BF$12:$BF$122)</f>
        <v>-8567792.2215177417</v>
      </c>
      <c r="K62" s="100">
        <f t="shared" si="5"/>
        <v>-18119.065363898873</v>
      </c>
    </row>
    <row r="63" spans="1:11">
      <c r="A63" s="89" t="s">
        <v>25</v>
      </c>
      <c r="B63" s="89" t="s">
        <v>121</v>
      </c>
      <c r="C63" s="89" t="s">
        <v>55</v>
      </c>
      <c r="D63" s="89" t="s">
        <v>55</v>
      </c>
      <c r="E63" s="89" t="s">
        <v>76</v>
      </c>
      <c r="F63" s="89" t="s">
        <v>73</v>
      </c>
      <c r="G63" s="89" t="str">
        <f t="shared" si="3"/>
        <v>DGNLPSE</v>
      </c>
      <c r="H63" s="89" t="str">
        <f t="shared" si="4"/>
        <v>108GPSE</v>
      </c>
      <c r="I63" s="100">
        <v>-313424.66538461536</v>
      </c>
      <c r="J63" s="100">
        <f>SUMIF('Pages 6.2.4-6.2.11'!$F$12:$F$122,'Pages 6.2.2-6.2.3'!G63,'Pages 6.2.4-6.2.11'!$BF$12:$BF$122)</f>
        <v>-297021.52459667216</v>
      </c>
      <c r="K63" s="100">
        <f t="shared" si="5"/>
        <v>16403.140787943208</v>
      </c>
    </row>
    <row r="64" spans="1:11">
      <c r="A64" s="89" t="s">
        <v>26</v>
      </c>
      <c r="I64" s="99">
        <f>SUBTOTAL(9,I49:I63)</f>
        <v>-335811519.91384578</v>
      </c>
      <c r="J64" s="99">
        <f>SUBTOTAL(9,J49:J63)</f>
        <v>-353436712.7472145</v>
      </c>
      <c r="K64" s="99">
        <f>SUBTOTAL(9,K49:K63)</f>
        <v>-17625192.833368685</v>
      </c>
    </row>
    <row r="65" spans="1:11">
      <c r="I65" s="100"/>
      <c r="J65" s="100"/>
      <c r="K65" s="100"/>
    </row>
    <row r="66" spans="1:11">
      <c r="A66" s="63" t="s">
        <v>59</v>
      </c>
      <c r="I66" s="100"/>
      <c r="J66" s="100"/>
      <c r="K66" s="100"/>
    </row>
    <row r="67" spans="1:11">
      <c r="A67" s="89" t="s">
        <v>60</v>
      </c>
      <c r="B67" s="89" t="s">
        <v>123</v>
      </c>
      <c r="C67" s="89" t="s">
        <v>55</v>
      </c>
      <c r="D67" s="89" t="s">
        <v>55</v>
      </c>
      <c r="E67" s="89" t="s">
        <v>76</v>
      </c>
      <c r="F67" s="89" t="s">
        <v>74</v>
      </c>
      <c r="G67" s="89" t="str">
        <f>E67&amp;F67&amp;D67</f>
        <v>DMNGPSE</v>
      </c>
      <c r="H67" s="89" t="str">
        <f>B67&amp;D67</f>
        <v>108MPSE</v>
      </c>
      <c r="I67" s="100">
        <v>-164773961.21307623</v>
      </c>
      <c r="J67" s="100">
        <f>SUMIF('Pages 6.2.4-6.2.11'!$F$12:$F$122,'Pages 6.2.2-6.2.3'!G67,'Pages 6.2.4-6.2.11'!$BF$12:$BF$122)</f>
        <v>-189530811.14505243</v>
      </c>
      <c r="K67" s="100">
        <f>J67-I67</f>
        <v>-24756849.931976199</v>
      </c>
    </row>
    <row r="68" spans="1:11">
      <c r="A68" s="89" t="s">
        <v>61</v>
      </c>
      <c r="I68" s="99">
        <f>SUBTOTAL(9,I67)</f>
        <v>-164773961.21307623</v>
      </c>
      <c r="J68" s="99">
        <f>SUBTOTAL(9,J67)</f>
        <v>-189530811.14505243</v>
      </c>
      <c r="K68" s="99">
        <f>SUBTOTAL(9,K67)</f>
        <v>-24756849.931976199</v>
      </c>
    </row>
    <row r="69" spans="1:11">
      <c r="I69" s="100"/>
      <c r="J69" s="100"/>
      <c r="K69" s="100"/>
    </row>
    <row r="70" spans="1:11">
      <c r="A70" s="63" t="s">
        <v>90</v>
      </c>
      <c r="I70" s="99">
        <f>SUBTOTAL(9,I12:I69)</f>
        <v>-7377615265.8857374</v>
      </c>
      <c r="J70" s="99">
        <f>SUBTOTAL(9,J12:J69)</f>
        <v>-8182993885.4834061</v>
      </c>
      <c r="K70" s="71">
        <f>SUBTOTAL(9,K12:K69)</f>
        <v>-805378619.59766495</v>
      </c>
    </row>
    <row r="71" spans="1:11">
      <c r="A71" s="63"/>
      <c r="I71" s="100"/>
      <c r="J71" s="100"/>
      <c r="K71" s="72" t="s">
        <v>159</v>
      </c>
    </row>
    <row r="72" spans="1:11">
      <c r="I72" s="100"/>
      <c r="J72" s="100"/>
      <c r="K72" s="100"/>
    </row>
    <row r="73" spans="1:11">
      <c r="A73" s="63" t="s">
        <v>83</v>
      </c>
      <c r="I73" s="100"/>
      <c r="J73" s="100"/>
      <c r="K73" s="100"/>
    </row>
    <row r="74" spans="1:11">
      <c r="A74" s="63"/>
      <c r="I74" s="100"/>
      <c r="J74" s="100"/>
      <c r="K74" s="100"/>
    </row>
    <row r="75" spans="1:11">
      <c r="A75" s="63" t="s">
        <v>58</v>
      </c>
      <c r="I75" s="100"/>
      <c r="J75" s="100"/>
      <c r="K75" s="100"/>
    </row>
    <row r="76" spans="1:11">
      <c r="A76" s="89" t="s">
        <v>14</v>
      </c>
      <c r="B76" s="89" t="s">
        <v>127</v>
      </c>
      <c r="C76" s="6" t="s">
        <v>45</v>
      </c>
      <c r="D76" s="6" t="s">
        <v>45</v>
      </c>
      <c r="E76" s="89" t="s">
        <v>77</v>
      </c>
      <c r="F76" s="89" t="s">
        <v>75</v>
      </c>
      <c r="G76" s="89" t="str">
        <f t="shared" ref="G76:G91" si="6">E76&amp;F76&amp;D76</f>
        <v>AINTPCA</v>
      </c>
      <c r="H76" s="89" t="str">
        <f t="shared" ref="H76:H91" si="7">B76&amp;D76</f>
        <v>111IPCA</v>
      </c>
      <c r="I76" s="100">
        <v>0</v>
      </c>
      <c r="J76" s="100">
        <f>SUMIF('Pages 6.2.4-6.2.11'!$F$12:$F$122,'Pages 6.2.2-6.2.3'!G76,'Pages 6.2.4-6.2.11'!$BF$12:$BF$122)</f>
        <v>0</v>
      </c>
      <c r="K76" s="100">
        <f t="shared" ref="K76:K91" si="8">J76-I76</f>
        <v>0</v>
      </c>
    </row>
    <row r="77" spans="1:11">
      <c r="A77" s="89" t="s">
        <v>24</v>
      </c>
      <c r="B77" s="89" t="s">
        <v>127</v>
      </c>
      <c r="C77" s="6" t="s">
        <v>54</v>
      </c>
      <c r="D77" s="6" t="s">
        <v>54</v>
      </c>
      <c r="E77" s="89" t="s">
        <v>77</v>
      </c>
      <c r="F77" s="89" t="s">
        <v>75</v>
      </c>
      <c r="G77" s="89" t="str">
        <f t="shared" si="6"/>
        <v>AINTPCN</v>
      </c>
      <c r="H77" s="89" t="str">
        <f t="shared" si="7"/>
        <v>111IPCN</v>
      </c>
      <c r="I77" s="100">
        <v>-106453336.45769207</v>
      </c>
      <c r="J77" s="100">
        <f>SUMIF('Pages 6.2.4-6.2.11'!$F$12:$F$122,'Pages 6.2.2-6.2.3'!G77,'Pages 6.2.4-6.2.11'!$BF$12:$BF$122)</f>
        <v>-115283889.76765129</v>
      </c>
      <c r="K77" s="100">
        <f t="shared" si="8"/>
        <v>-8830553.3099592179</v>
      </c>
    </row>
    <row r="78" spans="1:11">
      <c r="A78" s="89" t="s">
        <v>19</v>
      </c>
      <c r="B78" s="89" t="s">
        <v>127</v>
      </c>
      <c r="C78" s="7" t="s">
        <v>50</v>
      </c>
      <c r="D78" s="7" t="s">
        <v>50</v>
      </c>
      <c r="E78" s="89" t="s">
        <v>77</v>
      </c>
      <c r="F78" s="89" t="s">
        <v>75</v>
      </c>
      <c r="G78" s="89" t="str">
        <f t="shared" si="6"/>
        <v>AINTPID</v>
      </c>
      <c r="H78" s="89" t="str">
        <f t="shared" si="7"/>
        <v>111IPID</v>
      </c>
      <c r="I78" s="100">
        <v>-796071.02769230702</v>
      </c>
      <c r="J78" s="100">
        <f>SUMIF('Pages 6.2.4-6.2.11'!$F$12:$F$122,'Pages 6.2.2-6.2.3'!G78,'Pages 6.2.4-6.2.11'!$BF$12:$BF$122)</f>
        <v>-837798.29264913744</v>
      </c>
      <c r="K78" s="100">
        <f t="shared" si="8"/>
        <v>-41727.264956830419</v>
      </c>
    </row>
    <row r="79" spans="1:11">
      <c r="A79" s="89" t="s">
        <v>4</v>
      </c>
      <c r="B79" s="89" t="s">
        <v>127</v>
      </c>
      <c r="C79" s="7" t="s">
        <v>37</v>
      </c>
      <c r="D79" s="7" t="s">
        <v>36</v>
      </c>
      <c r="E79" s="89" t="s">
        <v>77</v>
      </c>
      <c r="F79" s="89" t="s">
        <v>75</v>
      </c>
      <c r="G79" s="89" t="str">
        <f t="shared" si="6"/>
        <v>AINTPDGU</v>
      </c>
      <c r="H79" s="89" t="str">
        <f t="shared" si="7"/>
        <v>111IPDGU</v>
      </c>
      <c r="I79" s="100">
        <v>-382706.50615384598</v>
      </c>
      <c r="J79" s="100">
        <f>SUMIF('Pages 6.2.4-6.2.11'!$F$12:$F$122,'Pages 6.2.2-6.2.3'!G79,'Pages 6.2.4-6.2.11'!$BF$12:$BF$122)</f>
        <v>-415714.06500000047</v>
      </c>
      <c r="K79" s="100">
        <f t="shared" si="8"/>
        <v>-33007.558846154483</v>
      </c>
    </row>
    <row r="80" spans="1:11">
      <c r="A80" s="89" t="s">
        <v>15</v>
      </c>
      <c r="B80" s="89" t="s">
        <v>127</v>
      </c>
      <c r="C80" s="6" t="s">
        <v>46</v>
      </c>
      <c r="D80" s="6" t="s">
        <v>46</v>
      </c>
      <c r="E80" s="89" t="s">
        <v>77</v>
      </c>
      <c r="F80" s="89" t="s">
        <v>75</v>
      </c>
      <c r="G80" s="89" t="str">
        <f t="shared" si="6"/>
        <v>AINTPOR</v>
      </c>
      <c r="H80" s="89" t="str">
        <f t="shared" si="7"/>
        <v>111IPOR</v>
      </c>
      <c r="I80" s="100">
        <v>-68777.5215384615</v>
      </c>
      <c r="J80" s="100">
        <f>SUMIF('Pages 6.2.4-6.2.11'!$F$12:$F$122,'Pages 6.2.2-6.2.3'!G80,'Pages 6.2.4-6.2.11'!$BF$12:$BF$122)</f>
        <v>-97932.027230748339</v>
      </c>
      <c r="K80" s="100">
        <f t="shared" si="8"/>
        <v>-29154.505692286839</v>
      </c>
    </row>
    <row r="81" spans="1:11">
      <c r="A81" s="89" t="s">
        <v>25</v>
      </c>
      <c r="B81" s="89" t="s">
        <v>127</v>
      </c>
      <c r="C81" s="6" t="s">
        <v>55</v>
      </c>
      <c r="D81" s="6" t="s">
        <v>55</v>
      </c>
      <c r="E81" s="89" t="s">
        <v>77</v>
      </c>
      <c r="F81" s="89" t="s">
        <v>75</v>
      </c>
      <c r="G81" s="89" t="str">
        <f t="shared" si="6"/>
        <v>AINTPSE</v>
      </c>
      <c r="H81" s="89" t="str">
        <f t="shared" si="7"/>
        <v>111IPSE</v>
      </c>
      <c r="I81" s="100">
        <v>-1960813.95076923</v>
      </c>
      <c r="J81" s="100">
        <f>SUMIF('Pages 6.2.4-6.2.11'!$F$12:$F$122,'Pages 6.2.2-6.2.3'!G81,'Pages 6.2.4-6.2.11'!$BF$12:$BF$122)</f>
        <v>-2596753.8523180066</v>
      </c>
      <c r="K81" s="100">
        <f t="shared" si="8"/>
        <v>-635939.90154877654</v>
      </c>
    </row>
    <row r="82" spans="1:11">
      <c r="A82" s="89" t="s">
        <v>5</v>
      </c>
      <c r="B82" s="89" t="s">
        <v>127</v>
      </c>
      <c r="C82" s="6" t="s">
        <v>37</v>
      </c>
      <c r="D82" s="6" t="s">
        <v>37</v>
      </c>
      <c r="E82" s="89" t="s">
        <v>77</v>
      </c>
      <c r="F82" s="89" t="s">
        <v>75</v>
      </c>
      <c r="G82" s="89" t="str">
        <f t="shared" si="6"/>
        <v>AINTPSG</v>
      </c>
      <c r="H82" s="89" t="str">
        <f t="shared" si="7"/>
        <v>111IPSG</v>
      </c>
      <c r="I82" s="100">
        <v>-55649343.831538387</v>
      </c>
      <c r="J82" s="100">
        <f>SUMIF('Pages 6.2.4-6.2.11'!$F$12:$F$122,'Pages 6.2.2-6.2.3'!G82,'Pages 6.2.4-6.2.11'!$BF$12:$BF$122)</f>
        <v>-57012570.747281685</v>
      </c>
      <c r="K82" s="100">
        <f t="shared" si="8"/>
        <v>-1363226.9157432988</v>
      </c>
    </row>
    <row r="83" spans="1:11">
      <c r="A83" s="89" t="s">
        <v>62</v>
      </c>
      <c r="B83" s="89" t="s">
        <v>127</v>
      </c>
      <c r="C83" s="6" t="s">
        <v>40</v>
      </c>
      <c r="D83" s="6" t="s">
        <v>40</v>
      </c>
      <c r="E83" s="89" t="s">
        <v>77</v>
      </c>
      <c r="F83" s="89" t="s">
        <v>75</v>
      </c>
      <c r="G83" s="89" t="str">
        <f t="shared" si="6"/>
        <v>AINTPSG-P</v>
      </c>
      <c r="H83" s="89" t="str">
        <f t="shared" si="7"/>
        <v>111IPSG-P</v>
      </c>
      <c r="I83" s="102">
        <v>-19285500.276153803</v>
      </c>
      <c r="J83" s="102">
        <f>SUMIF('Pages 6.2.4-6.2.11'!$F$12:$F$122,'Pages 6.2.2-6.2.3'!G83,'Pages 6.2.4-6.2.11'!$BF$12:$BF$122)+'Pages 6.2.4-6.2.11'!BF99</f>
        <v>-23319535.543122925</v>
      </c>
      <c r="K83" s="100">
        <f>J83-I83</f>
        <v>-4034035.266969122</v>
      </c>
    </row>
    <row r="84" spans="1:11">
      <c r="A84" s="89" t="s">
        <v>62</v>
      </c>
      <c r="B84" s="89" t="s">
        <v>127</v>
      </c>
      <c r="C84" s="6" t="s">
        <v>41</v>
      </c>
      <c r="D84" s="6" t="s">
        <v>41</v>
      </c>
      <c r="E84" s="89" t="s">
        <v>77</v>
      </c>
      <c r="F84" s="89" t="s">
        <v>75</v>
      </c>
      <c r="G84" s="89" t="str">
        <f t="shared" si="6"/>
        <v>AINTPSG-U</v>
      </c>
      <c r="H84" s="89" t="str">
        <f t="shared" si="7"/>
        <v>111IPSG-U</v>
      </c>
      <c r="I84" s="100">
        <v>-3985297.9792307601</v>
      </c>
      <c r="J84" s="100">
        <f>SUMIF('Pages 6.2.4-6.2.11'!$F$12:$F$122,'Pages 6.2.2-6.2.3'!G84,'Pages 6.2.4-6.2.11'!$BF$12:$BF$122)</f>
        <v>-4583496.5967522832</v>
      </c>
      <c r="K84" s="100">
        <f t="shared" si="8"/>
        <v>-598198.61752152303</v>
      </c>
    </row>
    <row r="85" spans="1:11">
      <c r="A85" s="89" t="s">
        <v>23</v>
      </c>
      <c r="B85" s="89" t="s">
        <v>127</v>
      </c>
      <c r="C85" s="6" t="s">
        <v>53</v>
      </c>
      <c r="D85" s="6" t="s">
        <v>53</v>
      </c>
      <c r="E85" s="89" t="s">
        <v>77</v>
      </c>
      <c r="F85" s="89" t="s">
        <v>75</v>
      </c>
      <c r="G85" s="89" t="str">
        <f t="shared" si="6"/>
        <v>AINTPSO</v>
      </c>
      <c r="H85" s="89" t="str">
        <f t="shared" si="7"/>
        <v>111IPSO</v>
      </c>
      <c r="I85" s="100">
        <v>-275518064.18769145</v>
      </c>
      <c r="J85" s="100">
        <f>SUMIF('Pages 6.2.4-6.2.11'!$F$12:$F$122,'Pages 6.2.2-6.2.3'!G85,'Pages 6.2.4-6.2.11'!$BF$12:$BF$122)</f>
        <v>-286777968.83716089</v>
      </c>
      <c r="K85" s="100">
        <f t="shared" si="8"/>
        <v>-11259904.649469435</v>
      </c>
    </row>
    <row r="86" spans="1:11">
      <c r="A86" s="89" t="s">
        <v>3</v>
      </c>
      <c r="B86" s="89" t="s">
        <v>127</v>
      </c>
      <c r="C86" s="7" t="s">
        <v>37</v>
      </c>
      <c r="D86" s="7" t="s">
        <v>35</v>
      </c>
      <c r="E86" s="89" t="s">
        <v>77</v>
      </c>
      <c r="F86" s="89" t="s">
        <v>75</v>
      </c>
      <c r="G86" s="89" t="str">
        <f t="shared" si="6"/>
        <v>AINTPDGP</v>
      </c>
      <c r="H86" s="89" t="str">
        <f t="shared" si="7"/>
        <v>111IPDGP</v>
      </c>
      <c r="I86" s="100">
        <v>0</v>
      </c>
      <c r="J86" s="100">
        <f>SUMIF('Pages 6.2.4-6.2.11'!$F$12:$F$122,'Pages 6.2.2-6.2.3'!G86,'Pages 6.2.4-6.2.11'!$BF$12:$BF$122)</f>
        <v>103372.62600000002</v>
      </c>
      <c r="K86" s="100">
        <f t="shared" si="8"/>
        <v>103372.62600000002</v>
      </c>
    </row>
    <row r="87" spans="1:11">
      <c r="A87" s="89" t="s">
        <v>18</v>
      </c>
      <c r="B87" s="89" t="s">
        <v>127</v>
      </c>
      <c r="C87" s="6" t="s">
        <v>49</v>
      </c>
      <c r="D87" s="6" t="s">
        <v>49</v>
      </c>
      <c r="E87" s="89" t="s">
        <v>77</v>
      </c>
      <c r="F87" s="89" t="s">
        <v>75</v>
      </c>
      <c r="G87" s="89" t="str">
        <f t="shared" si="6"/>
        <v>AINTPUT</v>
      </c>
      <c r="H87" s="89" t="str">
        <f t="shared" si="7"/>
        <v>111IPUT</v>
      </c>
      <c r="I87" s="100">
        <v>-47975.220769230698</v>
      </c>
      <c r="J87" s="100">
        <f>SUMIF('Pages 6.2.4-6.2.11'!$F$12:$F$122,'Pages 6.2.2-6.2.3'!G87,'Pages 6.2.4-6.2.11'!$BF$12:$BF$122)</f>
        <v>-86720.035586180267</v>
      </c>
      <c r="K87" s="100">
        <f t="shared" si="8"/>
        <v>-38744.814816949569</v>
      </c>
    </row>
    <row r="88" spans="1:11">
      <c r="A88" s="89" t="s">
        <v>16</v>
      </c>
      <c r="B88" s="89" t="s">
        <v>127</v>
      </c>
      <c r="C88" s="6" t="s">
        <v>47</v>
      </c>
      <c r="D88" s="6" t="s">
        <v>47</v>
      </c>
      <c r="E88" s="89" t="s">
        <v>77</v>
      </c>
      <c r="F88" s="89" t="s">
        <v>75</v>
      </c>
      <c r="G88" s="89" t="str">
        <f t="shared" si="6"/>
        <v>AINTPWA</v>
      </c>
      <c r="H88" s="89" t="str">
        <f t="shared" si="7"/>
        <v>111IPWA</v>
      </c>
      <c r="I88" s="100">
        <v>0</v>
      </c>
      <c r="J88" s="100">
        <f>SUMIF('Pages 6.2.4-6.2.11'!$F$12:$F$122,'Pages 6.2.2-6.2.3'!G88,'Pages 6.2.4-6.2.11'!$BF$12:$BF$122)</f>
        <v>856.5569999999999</v>
      </c>
      <c r="K88" s="100">
        <f t="shared" si="8"/>
        <v>856.5569999999999</v>
      </c>
    </row>
    <row r="89" spans="1:11">
      <c r="A89" s="89" t="s">
        <v>17</v>
      </c>
      <c r="B89" s="89" t="s">
        <v>127</v>
      </c>
      <c r="C89" s="6" t="s">
        <v>48</v>
      </c>
      <c r="D89" s="6" t="s">
        <v>48</v>
      </c>
      <c r="E89" s="89" t="s">
        <v>77</v>
      </c>
      <c r="F89" s="89" t="s">
        <v>75</v>
      </c>
      <c r="G89" s="89" t="str">
        <f t="shared" si="6"/>
        <v>AINTPWYP</v>
      </c>
      <c r="H89" s="89" t="str">
        <f t="shared" si="7"/>
        <v>111IPWYP</v>
      </c>
      <c r="I89" s="100">
        <v>-446139.696923076</v>
      </c>
      <c r="J89" s="100">
        <f>SUMIF('Pages 6.2.4-6.2.11'!$F$12:$F$122,'Pages 6.2.2-6.2.3'!G89,'Pages 6.2.4-6.2.11'!$BF$12:$BF$122)</f>
        <v>-735492.00543515873</v>
      </c>
      <c r="K89" s="100">
        <f t="shared" si="8"/>
        <v>-289352.30851208273</v>
      </c>
    </row>
    <row r="90" spans="1:11">
      <c r="A90" s="89" t="s">
        <v>20</v>
      </c>
      <c r="B90" s="89" t="s">
        <v>127</v>
      </c>
      <c r="C90" s="6" t="s">
        <v>51</v>
      </c>
      <c r="D90" s="6" t="s">
        <v>51</v>
      </c>
      <c r="E90" s="89" t="s">
        <v>77</v>
      </c>
      <c r="F90" s="89" t="s">
        <v>75</v>
      </c>
      <c r="G90" s="89" t="str">
        <f t="shared" si="6"/>
        <v>AINTPWYU</v>
      </c>
      <c r="H90" s="89" t="str">
        <f t="shared" si="7"/>
        <v>111IPWYU</v>
      </c>
      <c r="I90" s="100">
        <v>0</v>
      </c>
      <c r="J90" s="100">
        <f>SUMIF('Pages 6.2.4-6.2.11'!$F$12:$F$122,'Pages 6.2.2-6.2.3'!G90,'Pages 6.2.4-6.2.11'!$BF$12:$BF$122)</f>
        <v>0</v>
      </c>
      <c r="K90" s="100">
        <f t="shared" si="8"/>
        <v>0</v>
      </c>
    </row>
    <row r="91" spans="1:11">
      <c r="A91" s="89" t="s">
        <v>23</v>
      </c>
      <c r="B91" s="89" t="s">
        <v>127</v>
      </c>
      <c r="C91" s="7" t="s">
        <v>37</v>
      </c>
      <c r="D91" s="7" t="s">
        <v>38</v>
      </c>
      <c r="E91" s="89" t="s">
        <v>77</v>
      </c>
      <c r="F91" s="89" t="s">
        <v>75</v>
      </c>
      <c r="G91" s="89" t="str">
        <f t="shared" si="6"/>
        <v>AINTPSSGCH</v>
      </c>
      <c r="H91" s="89" t="str">
        <f t="shared" si="7"/>
        <v>111IPSSGCH</v>
      </c>
      <c r="I91" s="100">
        <v>-425226.76692307601</v>
      </c>
      <c r="J91" s="100">
        <f>SUMIF('Pages 6.2.4-6.2.11'!$F$12:$F$122,'Pages 6.2.2-6.2.3'!G91,'Pages 6.2.4-6.2.11'!$BF$12:$BF$122)</f>
        <v>-538784.8600000001</v>
      </c>
      <c r="K91" s="100">
        <f t="shared" si="8"/>
        <v>-113558.09307692409</v>
      </c>
    </row>
    <row r="92" spans="1:11">
      <c r="A92" s="89" t="s">
        <v>63</v>
      </c>
      <c r="C92" s="6"/>
      <c r="D92" s="6"/>
      <c r="I92" s="99">
        <f>SUBTOTAL(9,I76:I91)</f>
        <v>-465019253.42307568</v>
      </c>
      <c r="J92" s="99">
        <f>SUBTOTAL(9,J76:J91)</f>
        <v>-492182427.44718838</v>
      </c>
      <c r="K92" s="99">
        <f>SUBTOTAL(9,K76:K91)</f>
        <v>-27163174.024112605</v>
      </c>
    </row>
    <row r="93" spans="1:11">
      <c r="I93" s="100"/>
      <c r="J93" s="100"/>
      <c r="K93" s="100"/>
    </row>
    <row r="94" spans="1:11">
      <c r="A94" s="63" t="s">
        <v>7</v>
      </c>
      <c r="I94" s="100"/>
      <c r="J94" s="100"/>
      <c r="K94" s="100"/>
    </row>
    <row r="95" spans="1:11">
      <c r="A95" s="89" t="s">
        <v>3</v>
      </c>
      <c r="B95" s="89" t="s">
        <v>150</v>
      </c>
      <c r="C95" s="89" t="s">
        <v>37</v>
      </c>
      <c r="D95" s="89" t="s">
        <v>35</v>
      </c>
      <c r="E95" s="89" t="s">
        <v>77</v>
      </c>
      <c r="F95" s="89" t="s">
        <v>70</v>
      </c>
      <c r="G95" s="89" t="str">
        <f>E95&amp;F95&amp;D95</f>
        <v>AHYDPDGP</v>
      </c>
      <c r="H95" s="89" t="str">
        <f>B95&amp;D95</f>
        <v>111HPDGP</v>
      </c>
      <c r="I95" s="100">
        <v>0</v>
      </c>
      <c r="J95" s="100">
        <f>SUMIF('Pages 6.2.4-6.2.11'!$F$12:$F$122,'Pages 6.2.2-6.2.3'!G95,'Pages 6.2.4-6.2.11'!$BF$12:$BF$122)</f>
        <v>0</v>
      </c>
      <c r="K95" s="100">
        <f>J95-I95</f>
        <v>0</v>
      </c>
    </row>
    <row r="96" spans="1:11">
      <c r="A96" s="89" t="s">
        <v>5</v>
      </c>
      <c r="B96" s="89" t="s">
        <v>150</v>
      </c>
      <c r="C96" s="89" t="s">
        <v>40</v>
      </c>
      <c r="D96" s="89" t="s">
        <v>40</v>
      </c>
      <c r="E96" s="89" t="s">
        <v>77</v>
      </c>
      <c r="F96" s="89" t="s">
        <v>70</v>
      </c>
      <c r="G96" s="89" t="str">
        <f>E96&amp;F96&amp;D96</f>
        <v>AHYDPSG-P</v>
      </c>
      <c r="H96" s="89" t="str">
        <f>B96&amp;D96</f>
        <v>111HPSG-P</v>
      </c>
      <c r="I96" s="100">
        <v>-610750.70076923002</v>
      </c>
      <c r="J96" s="100">
        <f>SUMIF('Pages 6.2.4-6.2.11'!$F$12:$F$122,'Pages 6.2.2-6.2.3'!G96,'Pages 6.2.4-6.2.11'!$BF$12:$BF$122)</f>
        <v>-1159267.7038129903</v>
      </c>
      <c r="K96" s="100">
        <f>J96-I96</f>
        <v>-548517.00304376031</v>
      </c>
    </row>
    <row r="97" spans="1:11">
      <c r="A97" s="89" t="s">
        <v>5</v>
      </c>
      <c r="B97" s="89" t="s">
        <v>150</v>
      </c>
      <c r="C97" s="89" t="s">
        <v>41</v>
      </c>
      <c r="D97" s="89" t="s">
        <v>41</v>
      </c>
      <c r="E97" s="89" t="s">
        <v>77</v>
      </c>
      <c r="F97" s="89" t="s">
        <v>70</v>
      </c>
      <c r="G97" s="89" t="str">
        <f>E97&amp;F97&amp;D97</f>
        <v>AHYDPSG-U</v>
      </c>
      <c r="H97" s="89" t="str">
        <f>B97&amp;D97</f>
        <v>111HPSG-U</v>
      </c>
      <c r="I97" s="100">
        <v>-117817.921538461</v>
      </c>
      <c r="J97" s="100">
        <f>SUMIF('Pages 6.2.4-6.2.11'!$F$12:$F$122,'Pages 6.2.2-6.2.3'!G97,'Pages 6.2.4-6.2.11'!$BF$12:$BF$122)</f>
        <v>0</v>
      </c>
      <c r="K97" s="100">
        <f>J97-I97</f>
        <v>117817.921538461</v>
      </c>
    </row>
    <row r="98" spans="1:11">
      <c r="A98" s="89" t="s">
        <v>8</v>
      </c>
      <c r="I98" s="99">
        <f>SUBTOTAL(9,I95:I97)</f>
        <v>-728568.62230769102</v>
      </c>
      <c r="J98" s="99">
        <f>SUBTOTAL(9,J95:J97)</f>
        <v>-1159267.7038129903</v>
      </c>
      <c r="K98" s="99">
        <f>SUBTOTAL(9,K95:K97)</f>
        <v>-430699.08150529931</v>
      </c>
    </row>
    <row r="99" spans="1:11">
      <c r="I99" s="100"/>
      <c r="J99" s="100"/>
      <c r="K99" s="100"/>
    </row>
    <row r="100" spans="1:11">
      <c r="A100" s="63" t="s">
        <v>9</v>
      </c>
      <c r="I100" s="100"/>
      <c r="J100" s="100"/>
      <c r="K100" s="100"/>
    </row>
    <row r="101" spans="1:11">
      <c r="A101" s="89" t="s">
        <v>5</v>
      </c>
      <c r="B101" s="89" t="s">
        <v>152</v>
      </c>
      <c r="C101" s="89" t="s">
        <v>37</v>
      </c>
      <c r="D101" s="89" t="s">
        <v>43</v>
      </c>
      <c r="E101" s="89" t="s">
        <v>77</v>
      </c>
      <c r="F101" s="89" t="s">
        <v>71</v>
      </c>
      <c r="G101" s="89" t="str">
        <f>E101&amp;F101&amp;D101</f>
        <v>AOTHPSSGCT</v>
      </c>
      <c r="H101" s="89" t="str">
        <f>B101&amp;D101</f>
        <v>111OPSSGCT</v>
      </c>
      <c r="I101" s="100">
        <v>0</v>
      </c>
      <c r="J101" s="100">
        <f>SUMIF('Pages 6.2.4-6.2.11'!$F$12:$F$122,'Pages 6.2.2-6.2.3'!G101,'Pages 6.2.4-6.2.11'!$BF$12:$BF$122)</f>
        <v>0</v>
      </c>
      <c r="K101" s="100">
        <f>J101-I101</f>
        <v>0</v>
      </c>
    </row>
    <row r="102" spans="1:11">
      <c r="A102" s="89" t="s">
        <v>57</v>
      </c>
      <c r="I102" s="99">
        <f>SUBTOTAL(9,I101)</f>
        <v>0</v>
      </c>
      <c r="J102" s="99">
        <f>SUBTOTAL(9,J101)</f>
        <v>0</v>
      </c>
      <c r="K102" s="99">
        <f>SUBTOTAL(9,K101)</f>
        <v>0</v>
      </c>
    </row>
    <row r="103" spans="1:11">
      <c r="I103" s="100"/>
      <c r="J103" s="100"/>
      <c r="K103" s="100"/>
    </row>
    <row r="104" spans="1:11">
      <c r="A104" s="63" t="s">
        <v>22</v>
      </c>
      <c r="I104" s="100"/>
      <c r="J104" s="100"/>
      <c r="K104" s="100"/>
    </row>
    <row r="105" spans="1:11">
      <c r="A105" s="89" t="s">
        <v>14</v>
      </c>
      <c r="B105" s="89" t="s">
        <v>154</v>
      </c>
      <c r="C105" s="89" t="s">
        <v>45</v>
      </c>
      <c r="D105" s="89" t="s">
        <v>45</v>
      </c>
      <c r="E105" s="89" t="s">
        <v>77</v>
      </c>
      <c r="F105" s="89" t="s">
        <v>73</v>
      </c>
      <c r="G105" s="89" t="str">
        <f t="shared" ref="G105:G114" si="9">E105&amp;F105&amp;D105</f>
        <v>AGNLPCA</v>
      </c>
      <c r="H105" s="89" t="str">
        <f t="shared" ref="H105:H114" si="10">B105&amp;D105</f>
        <v>111GPCA</v>
      </c>
      <c r="I105" s="100">
        <v>-303085.29076923081</v>
      </c>
      <c r="J105" s="100">
        <f>SUMIF('Pages 6.2.4-6.2.11'!$F$12:$F$122,'Pages 6.2.2-6.2.3'!G105,'Pages 6.2.4-6.2.11'!$BF$12:$BF$122)</f>
        <v>-495847.87784289534</v>
      </c>
      <c r="K105" s="100">
        <f t="shared" ref="K105:K114" si="11">J105-I105</f>
        <v>-192762.58707366453</v>
      </c>
    </row>
    <row r="106" spans="1:11">
      <c r="A106" s="89" t="s">
        <v>23</v>
      </c>
      <c r="B106" s="89" t="s">
        <v>154</v>
      </c>
      <c r="C106" s="89" t="s">
        <v>54</v>
      </c>
      <c r="D106" s="89" t="s">
        <v>54</v>
      </c>
      <c r="E106" s="89" t="s">
        <v>77</v>
      </c>
      <c r="F106" s="89" t="s">
        <v>73</v>
      </c>
      <c r="G106" s="89" t="str">
        <f t="shared" si="9"/>
        <v>AGNLPCN</v>
      </c>
      <c r="H106" s="89" t="str">
        <f t="shared" si="10"/>
        <v>111GPCN</v>
      </c>
      <c r="I106" s="100">
        <v>-3246477.0984615302</v>
      </c>
      <c r="J106" s="100">
        <f>SUMIF('Pages 6.2.4-6.2.11'!$F$12:$F$122,'Pages 6.2.2-6.2.3'!G106,'Pages 6.2.4-6.2.11'!$BF$12:$BF$122)</f>
        <v>-3423578.593923301</v>
      </c>
      <c r="K106" s="100">
        <f t="shared" si="11"/>
        <v>-177101.4954617708</v>
      </c>
    </row>
    <row r="107" spans="1:11">
      <c r="A107" s="89" t="s">
        <v>23</v>
      </c>
      <c r="B107" s="89" t="s">
        <v>154</v>
      </c>
      <c r="C107" s="89" t="s">
        <v>37</v>
      </c>
      <c r="D107" s="89" t="s">
        <v>37</v>
      </c>
      <c r="E107" s="89" t="s">
        <v>77</v>
      </c>
      <c r="F107" s="89" t="s">
        <v>73</v>
      </c>
      <c r="G107" s="89" t="str">
        <f t="shared" si="9"/>
        <v>AGNLPSG</v>
      </c>
      <c r="H107" s="89" t="str">
        <f t="shared" si="10"/>
        <v>111GPSG</v>
      </c>
      <c r="I107" s="100">
        <v>-5455.4838461538402</v>
      </c>
      <c r="J107" s="100">
        <f>SUMIF('Pages 6.2.4-6.2.11'!$F$12:$F$122,'Pages 6.2.2-6.2.3'!G107,'Pages 6.2.4-6.2.11'!$BF$12:$BF$122)</f>
        <v>-22182.29</v>
      </c>
      <c r="K107" s="100">
        <f t="shared" si="11"/>
        <v>-16726.806153846162</v>
      </c>
    </row>
    <row r="108" spans="1:11">
      <c r="A108" s="89" t="s">
        <v>15</v>
      </c>
      <c r="B108" s="89" t="s">
        <v>154</v>
      </c>
      <c r="C108" s="89" t="s">
        <v>46</v>
      </c>
      <c r="D108" s="89" t="s">
        <v>46</v>
      </c>
      <c r="E108" s="89" t="s">
        <v>77</v>
      </c>
      <c r="F108" s="89" t="s">
        <v>73</v>
      </c>
      <c r="G108" s="89" t="str">
        <f t="shared" si="9"/>
        <v>AGNLPOR</v>
      </c>
      <c r="H108" s="89" t="str">
        <f t="shared" si="10"/>
        <v>111GPOR</v>
      </c>
      <c r="I108" s="100">
        <v>-3769958.4984615385</v>
      </c>
      <c r="J108" s="100">
        <f>SUMIF('Pages 6.2.4-6.2.11'!$F$12:$F$122,'Pages 6.2.2-6.2.3'!G108,'Pages 6.2.4-6.2.11'!$BF$12:$BF$122)</f>
        <v>-4396261.270021922</v>
      </c>
      <c r="K108" s="100">
        <f t="shared" si="11"/>
        <v>-626302.77156038349</v>
      </c>
    </row>
    <row r="109" spans="1:11">
      <c r="A109" s="89" t="s">
        <v>23</v>
      </c>
      <c r="B109" s="89" t="s">
        <v>154</v>
      </c>
      <c r="C109" s="89" t="s">
        <v>53</v>
      </c>
      <c r="D109" s="89" t="s">
        <v>53</v>
      </c>
      <c r="E109" s="89" t="s">
        <v>77</v>
      </c>
      <c r="F109" s="89" t="s">
        <v>73</v>
      </c>
      <c r="G109" s="89" t="str">
        <f t="shared" si="9"/>
        <v>AGNLPSO</v>
      </c>
      <c r="H109" s="89" t="str">
        <f t="shared" si="10"/>
        <v>111GPSO</v>
      </c>
      <c r="I109" s="100">
        <v>-12618674.913076861</v>
      </c>
      <c r="J109" s="100">
        <f>SUMIF('Pages 6.2.4-6.2.11'!$F$12:$F$122,'Pages 6.2.2-6.2.3'!G109,'Pages 6.2.4-6.2.11'!$BF$12:$BF$122)</f>
        <v>-15164054.283309354</v>
      </c>
      <c r="K109" s="100">
        <f t="shared" si="11"/>
        <v>-2545379.3702324927</v>
      </c>
    </row>
    <row r="110" spans="1:11">
      <c r="A110" s="89" t="s">
        <v>19</v>
      </c>
      <c r="B110" s="89" t="s">
        <v>154</v>
      </c>
      <c r="C110" s="89" t="s">
        <v>50</v>
      </c>
      <c r="D110" s="89" t="s">
        <v>50</v>
      </c>
      <c r="E110" s="89" t="s">
        <v>77</v>
      </c>
      <c r="F110" s="89" t="s">
        <v>73</v>
      </c>
      <c r="G110" s="89" t="str">
        <f t="shared" si="9"/>
        <v>AGNLPID</v>
      </c>
      <c r="H110" s="89" t="str">
        <f t="shared" si="10"/>
        <v>111GPID</v>
      </c>
      <c r="I110" s="100">
        <v>-10509.894615384599</v>
      </c>
      <c r="J110" s="100">
        <f>SUMIF('Pages 6.2.4-6.2.11'!$F$12:$F$122,'Pages 6.2.2-6.2.3'!G110,'Pages 6.2.4-6.2.11'!$BF$12:$BF$122)</f>
        <v>-180760.87</v>
      </c>
      <c r="K110" s="100">
        <f t="shared" ref="K110" si="12">J110-I110</f>
        <v>-170250.97538461539</v>
      </c>
    </row>
    <row r="111" spans="1:11">
      <c r="A111" s="89" t="s">
        <v>18</v>
      </c>
      <c r="B111" s="89" t="s">
        <v>154</v>
      </c>
      <c r="C111" s="89" t="s">
        <v>49</v>
      </c>
      <c r="D111" s="89" t="s">
        <v>49</v>
      </c>
      <c r="E111" s="89" t="s">
        <v>77</v>
      </c>
      <c r="F111" s="89" t="s">
        <v>73</v>
      </c>
      <c r="G111" s="89" t="str">
        <f t="shared" si="9"/>
        <v>AGNLPUT</v>
      </c>
      <c r="H111" s="89" t="str">
        <f t="shared" si="10"/>
        <v>111GPUT</v>
      </c>
      <c r="I111" s="100">
        <v>-13243.896153846101</v>
      </c>
      <c r="J111" s="100">
        <f>SUMIF('Pages 6.2.4-6.2.11'!$F$12:$F$122,'Pages 6.2.2-6.2.3'!G111,'Pages 6.2.4-6.2.11'!$BF$12:$BF$122)</f>
        <v>-14668.07499999999</v>
      </c>
      <c r="K111" s="100">
        <f t="shared" si="11"/>
        <v>-1424.178846153889</v>
      </c>
    </row>
    <row r="112" spans="1:11">
      <c r="A112" s="89" t="s">
        <v>16</v>
      </c>
      <c r="B112" s="89" t="s">
        <v>154</v>
      </c>
      <c r="C112" s="89" t="s">
        <v>47</v>
      </c>
      <c r="D112" s="89" t="s">
        <v>47</v>
      </c>
      <c r="E112" s="89" t="s">
        <v>77</v>
      </c>
      <c r="F112" s="89" t="s">
        <v>73</v>
      </c>
      <c r="G112" s="89" t="str">
        <f t="shared" si="9"/>
        <v>AGNLPWA</v>
      </c>
      <c r="H112" s="89" t="str">
        <f t="shared" si="10"/>
        <v>111GPWA</v>
      </c>
      <c r="I112" s="100">
        <v>-1350037.2530769168</v>
      </c>
      <c r="J112" s="100">
        <f>SUMIF('Pages 6.2.4-6.2.11'!$F$12:$F$122,'Pages 6.2.2-6.2.3'!G112,'Pages 6.2.4-6.2.11'!$BF$12:$BF$122)</f>
        <v>-1357723.2545892622</v>
      </c>
      <c r="K112" s="100">
        <f t="shared" si="11"/>
        <v>-7686.0015123453923</v>
      </c>
    </row>
    <row r="113" spans="1:12">
      <c r="A113" s="89" t="s">
        <v>17</v>
      </c>
      <c r="B113" s="89" t="s">
        <v>154</v>
      </c>
      <c r="C113" s="89" t="s">
        <v>48</v>
      </c>
      <c r="D113" s="89" t="s">
        <v>48</v>
      </c>
      <c r="E113" s="89" t="s">
        <v>77</v>
      </c>
      <c r="F113" s="89" t="s">
        <v>73</v>
      </c>
      <c r="G113" s="89" t="str">
        <f t="shared" si="9"/>
        <v>AGNLPWYP</v>
      </c>
      <c r="H113" s="89" t="str">
        <f t="shared" si="10"/>
        <v>111GPWYP</v>
      </c>
      <c r="I113" s="100">
        <v>-4278481.5653846134</v>
      </c>
      <c r="J113" s="100">
        <f>SUMIF('Pages 6.2.4-6.2.11'!$F$12:$F$122,'Pages 6.2.2-6.2.3'!G113,'Pages 6.2.4-6.2.11'!$BF$12:$BF$122)</f>
        <v>-5047342.6393981213</v>
      </c>
      <c r="K113" s="100">
        <f t="shared" si="11"/>
        <v>-768861.07401350792</v>
      </c>
    </row>
    <row r="114" spans="1:12">
      <c r="A114" s="89" t="s">
        <v>20</v>
      </c>
      <c r="B114" s="89" t="s">
        <v>154</v>
      </c>
      <c r="C114" s="89" t="s">
        <v>51</v>
      </c>
      <c r="D114" s="89" t="s">
        <v>51</v>
      </c>
      <c r="E114" s="89" t="s">
        <v>77</v>
      </c>
      <c r="F114" s="89" t="s">
        <v>73</v>
      </c>
      <c r="G114" s="89" t="str">
        <f t="shared" si="9"/>
        <v>AGNLPWYU</v>
      </c>
      <c r="H114" s="89" t="str">
        <f t="shared" si="10"/>
        <v>111GPWYU</v>
      </c>
      <c r="I114" s="100">
        <v>-40419.760769230699</v>
      </c>
      <c r="J114" s="100">
        <f>SUMIF('Pages 6.2.4-6.2.11'!$F$12:$F$122,'Pages 6.2.2-6.2.3'!G114,'Pages 6.2.4-6.2.11'!$BF$12:$BF$122)</f>
        <v>-40612.66499999995</v>
      </c>
      <c r="K114" s="100">
        <f t="shared" si="11"/>
        <v>-192.90423076925072</v>
      </c>
    </row>
    <row r="115" spans="1:12">
      <c r="A115" s="89" t="s">
        <v>26</v>
      </c>
      <c r="I115" s="99">
        <f>SUBTOTAL(9,I105:I114)</f>
        <v>-25636343.654615309</v>
      </c>
      <c r="J115" s="99">
        <f>SUBTOTAL(9,J105:J114)</f>
        <v>-30143031.819084857</v>
      </c>
      <c r="K115" s="99">
        <f>SUBTOTAL(9,K105:K114)</f>
        <v>-4506688.1644695485</v>
      </c>
    </row>
    <row r="117" spans="1:12">
      <c r="A117" s="63" t="s">
        <v>91</v>
      </c>
      <c r="I117" s="99">
        <f>SUBTOTAL(9,I76:I116)</f>
        <v>-491384165.69999874</v>
      </c>
      <c r="J117" s="99">
        <f>SUBTOTAL(9,J76:J116)</f>
        <v>-523484726.97008628</v>
      </c>
      <c r="K117" s="71">
        <f>SUBTOTAL(9,K76:K116)</f>
        <v>-32100561.270087451</v>
      </c>
    </row>
    <row r="118" spans="1:12">
      <c r="K118" s="78" t="s">
        <v>160</v>
      </c>
    </row>
    <row r="120" spans="1:12">
      <c r="A120" s="63" t="s">
        <v>92</v>
      </c>
      <c r="I120" s="99">
        <f>SUBTOTAL(9,I12:I119)</f>
        <v>-7868999431.5857344</v>
      </c>
      <c r="J120" s="99">
        <f>SUBTOTAL(9,J12:J119)</f>
        <v>-8706478612.4534988</v>
      </c>
      <c r="K120" s="99">
        <f>SUBTOTAL(9,K12:K119)</f>
        <v>-837479180.86775219</v>
      </c>
    </row>
    <row r="121" spans="1:12">
      <c r="J121" s="3" t="s">
        <v>208</v>
      </c>
    </row>
    <row r="122" spans="1:12">
      <c r="J122" s="3"/>
    </row>
    <row r="123" spans="1:12">
      <c r="A123" s="89" t="s">
        <v>197</v>
      </c>
      <c r="D123" s="89" t="s">
        <v>100</v>
      </c>
      <c r="I123" s="113">
        <v>-11271214.956153801</v>
      </c>
      <c r="J123" s="103">
        <v>7300166.1902058199</v>
      </c>
      <c r="K123" s="108">
        <f>J123-I123</f>
        <v>18571381.146359622</v>
      </c>
      <c r="L123" s="108" t="s">
        <v>201</v>
      </c>
    </row>
    <row r="124" spans="1:12">
      <c r="A124" s="89" t="s">
        <v>192</v>
      </c>
      <c r="D124" s="89" t="s">
        <v>192</v>
      </c>
      <c r="I124" s="113">
        <v>0</v>
      </c>
      <c r="J124" s="103">
        <v>1935470.4669230729</v>
      </c>
      <c r="K124" s="112">
        <f t="shared" ref="K124:K129" si="13">J124-I124</f>
        <v>1935470.4669230729</v>
      </c>
      <c r="L124" s="108" t="s">
        <v>205</v>
      </c>
    </row>
    <row r="125" spans="1:12">
      <c r="A125" s="89" t="s">
        <v>175</v>
      </c>
      <c r="D125" s="89" t="s">
        <v>196</v>
      </c>
      <c r="I125" s="113"/>
      <c r="J125" s="103">
        <v>23455432.601030521</v>
      </c>
      <c r="K125" s="112">
        <f t="shared" si="13"/>
        <v>23455432.601030521</v>
      </c>
      <c r="L125" s="108" t="s">
        <v>203</v>
      </c>
    </row>
    <row r="126" spans="1:12">
      <c r="A126" s="89" t="s">
        <v>196</v>
      </c>
      <c r="D126" s="89" t="s">
        <v>175</v>
      </c>
      <c r="I126" s="113"/>
      <c r="J126" s="103">
        <v>39042375</v>
      </c>
      <c r="K126" s="112">
        <f t="shared" si="13"/>
        <v>39042375</v>
      </c>
      <c r="L126" s="108" t="s">
        <v>204</v>
      </c>
    </row>
    <row r="127" spans="1:12">
      <c r="A127" s="89" t="s">
        <v>198</v>
      </c>
      <c r="D127" s="89" t="s">
        <v>183</v>
      </c>
      <c r="I127" s="107">
        <v>-902743.02384615224</v>
      </c>
      <c r="J127" s="105">
        <v>0</v>
      </c>
      <c r="K127" s="112">
        <f t="shared" si="13"/>
        <v>902743.02384615224</v>
      </c>
      <c r="L127" s="108" t="s">
        <v>202</v>
      </c>
    </row>
    <row r="128" spans="1:12">
      <c r="A128" s="89" t="s">
        <v>199</v>
      </c>
      <c r="D128" s="89" t="s">
        <v>184</v>
      </c>
      <c r="I128" s="107">
        <v>-504529.45076923055</v>
      </c>
      <c r="J128" s="105">
        <v>0</v>
      </c>
      <c r="K128" s="112">
        <f t="shared" si="13"/>
        <v>504529.45076923055</v>
      </c>
      <c r="L128" s="108" t="s">
        <v>202</v>
      </c>
    </row>
    <row r="129" spans="1:12">
      <c r="A129" s="89" t="s">
        <v>200</v>
      </c>
      <c r="D129" s="89" t="s">
        <v>185</v>
      </c>
      <c r="I129" s="107">
        <v>-323222.54655945126</v>
      </c>
      <c r="J129" s="105">
        <v>0</v>
      </c>
      <c r="K129" s="112">
        <f t="shared" si="13"/>
        <v>323222.54655945126</v>
      </c>
      <c r="L129" s="108" t="s">
        <v>202</v>
      </c>
    </row>
    <row r="130" spans="1:12" ht="13.5" thickBot="1">
      <c r="D130" s="89" t="s">
        <v>186</v>
      </c>
      <c r="I130" s="130">
        <f>I120+SUM(I123:I129)</f>
        <v>-7882001141.5630627</v>
      </c>
      <c r="J130" s="130">
        <f>J120+SUM(J123:J129)</f>
        <v>-8634745168.1953392</v>
      </c>
      <c r="K130" s="130">
        <f>K120+SUM(K123:K129)</f>
        <v>-752744026.63226414</v>
      </c>
    </row>
    <row r="131" spans="1:12" ht="13.5" thickTop="1">
      <c r="I131" s="108"/>
      <c r="J131" s="108"/>
      <c r="K131" s="112"/>
    </row>
    <row r="133" spans="1:12">
      <c r="I133" s="100"/>
      <c r="K133" s="100"/>
    </row>
    <row r="134" spans="1:12">
      <c r="I134" s="100"/>
      <c r="K134" s="100"/>
    </row>
    <row r="135" spans="1:12">
      <c r="I135" s="131"/>
      <c r="K135" s="131"/>
    </row>
  </sheetData>
  <pageMargins left="1" right="0.75" top="1" bottom="1" header="0.75" footer="0.5"/>
  <pageSetup scale="65" fitToHeight="2" orientation="portrait" r:id="rId1"/>
  <headerFooter alignWithMargins="0">
    <oddHeader xml:space="preserve">&amp;RPage 6.2.&amp;P+1
</oddHeader>
  </headerFooter>
  <rowBreaks count="1" manualBreakCount="1">
    <brk id="71" max="11" man="1"/>
  </rowBreaks>
</worksheet>
</file>

<file path=xl/worksheets/sheet12.xml><?xml version="1.0" encoding="utf-8"?>
<worksheet xmlns="http://schemas.openxmlformats.org/spreadsheetml/2006/main" xmlns:r="http://schemas.openxmlformats.org/officeDocument/2006/relationships">
  <sheetPr codeName="Sheet3"/>
  <dimension ref="A1:BF143"/>
  <sheetViews>
    <sheetView view="pageBreakPreview" zoomScale="60" zoomScaleNormal="100" workbookViewId="0"/>
  </sheetViews>
  <sheetFormatPr defaultRowHeight="12.75"/>
  <cols>
    <col min="1" max="1" width="31.42578125" style="91" customWidth="1"/>
    <col min="2" max="2" width="6.7109375" style="91" bestFit="1" customWidth="1"/>
    <col min="3" max="3" width="13.140625" style="91" hidden="1" customWidth="1"/>
    <col min="4" max="5" width="9.140625" style="91" hidden="1" customWidth="1"/>
    <col min="6" max="6" width="14.28515625" style="91" hidden="1" customWidth="1"/>
    <col min="7" max="7" width="11.140625" style="91" hidden="1" customWidth="1"/>
    <col min="8" max="8" width="16.5703125" style="91" customWidth="1"/>
    <col min="9" max="9" width="15.85546875" style="91" customWidth="1"/>
    <col min="10" max="10" width="17" style="91" bestFit="1" customWidth="1"/>
    <col min="11" max="11" width="15.85546875" style="91" customWidth="1"/>
    <col min="12" max="12" width="16.7109375" style="91" bestFit="1" customWidth="1"/>
    <col min="13" max="13" width="15.85546875" style="91" customWidth="1"/>
    <col min="14" max="14" width="16.7109375" style="91" bestFit="1" customWidth="1"/>
    <col min="15" max="15" width="15.85546875" style="91" customWidth="1"/>
    <col min="16" max="16" width="16.5703125" style="91" bestFit="1" customWidth="1"/>
    <col min="17" max="17" width="15.85546875" style="91" customWidth="1"/>
    <col min="18" max="18" width="16.5703125" style="91" bestFit="1" customWidth="1"/>
    <col min="19" max="19" width="15.85546875" style="91" customWidth="1"/>
    <col min="20" max="20" width="16.5703125" style="91" bestFit="1" customWidth="1"/>
    <col min="21" max="21" width="15.85546875" style="91" customWidth="1"/>
    <col min="22" max="22" width="16.5703125" style="91" bestFit="1" customWidth="1"/>
    <col min="23" max="23" width="15.85546875" style="91" customWidth="1"/>
    <col min="24" max="24" width="16.5703125" style="91" bestFit="1" customWidth="1"/>
    <col min="25" max="25" width="15.85546875" style="91" customWidth="1"/>
    <col min="26" max="26" width="16.5703125" style="91" bestFit="1" customWidth="1"/>
    <col min="27" max="27" width="15.85546875" style="91" customWidth="1"/>
    <col min="28" max="28" width="16.5703125" style="91" bestFit="1" customWidth="1"/>
    <col min="29" max="29" width="15.85546875" style="91" customWidth="1"/>
    <col min="30" max="30" width="16.5703125" style="91" bestFit="1" customWidth="1"/>
    <col min="31" max="31" width="15.85546875" style="91" customWidth="1"/>
    <col min="32" max="32" width="16.5703125" style="91" bestFit="1" customWidth="1"/>
    <col min="33" max="33" width="15.85546875" style="91" customWidth="1"/>
    <col min="34" max="34" width="16.5703125" style="91" bestFit="1" customWidth="1"/>
    <col min="35" max="35" width="15.85546875" style="91" customWidth="1"/>
    <col min="36" max="36" width="16.5703125" style="91" bestFit="1" customWidth="1"/>
    <col min="37" max="37" width="15.85546875" style="91" customWidth="1"/>
    <col min="38" max="38" width="16.5703125" style="91" bestFit="1" customWidth="1"/>
    <col min="39" max="39" width="15.85546875" style="91" customWidth="1"/>
    <col min="40" max="40" width="16.5703125" style="91" bestFit="1" customWidth="1"/>
    <col min="41" max="41" width="15.85546875" style="91" customWidth="1"/>
    <col min="42" max="42" width="16.5703125" style="91" bestFit="1" customWidth="1"/>
    <col min="43" max="43" width="15.85546875" style="91" customWidth="1"/>
    <col min="44" max="44" width="16.5703125" style="91" bestFit="1" customWidth="1"/>
    <col min="45" max="45" width="15.85546875" style="91" customWidth="1"/>
    <col min="46" max="46" width="16.5703125" style="91" bestFit="1" customWidth="1"/>
    <col min="47" max="47" width="15.85546875" style="91" customWidth="1"/>
    <col min="48" max="48" width="16.5703125" style="91" bestFit="1" customWidth="1"/>
    <col min="49" max="49" width="15.85546875" style="91" customWidth="1"/>
    <col min="50" max="50" width="16.5703125" style="91" bestFit="1" customWidth="1"/>
    <col min="51" max="51" width="15.85546875" style="91" customWidth="1"/>
    <col min="52" max="52" width="16.5703125" style="91" bestFit="1" customWidth="1"/>
    <col min="53" max="53" width="15.85546875" style="91" customWidth="1"/>
    <col min="54" max="54" width="16.5703125" style="91" bestFit="1" customWidth="1"/>
    <col min="55" max="55" width="15.85546875" style="91" customWidth="1"/>
    <col min="56" max="56" width="16.5703125" style="91" bestFit="1" customWidth="1"/>
    <col min="57" max="57" width="4" style="91" customWidth="1"/>
    <col min="58" max="58" width="17.7109375" style="91" customWidth="1"/>
    <col min="59" max="16384" width="9.140625" style="91"/>
  </cols>
  <sheetData>
    <row r="1" spans="1:58">
      <c r="A1" s="11" t="s">
        <v>179</v>
      </c>
      <c r="B1" s="11"/>
    </row>
    <row r="2" spans="1:58">
      <c r="A2" s="11" t="s">
        <v>176</v>
      </c>
      <c r="B2" s="11"/>
    </row>
    <row r="3" spans="1:58">
      <c r="A3" s="11" t="s">
        <v>212</v>
      </c>
      <c r="B3" s="11"/>
    </row>
    <row r="4" spans="1:58">
      <c r="A4" s="11" t="s">
        <v>209</v>
      </c>
      <c r="J4" s="116"/>
      <c r="BA4" s="117"/>
    </row>
    <row r="5" spans="1:58">
      <c r="J5" s="116"/>
    </row>
    <row r="6" spans="1:58" ht="25.5">
      <c r="H6" s="92" t="s">
        <v>84</v>
      </c>
      <c r="J6" s="92" t="s">
        <v>84</v>
      </c>
      <c r="L6" s="92" t="s">
        <v>84</v>
      </c>
      <c r="N6" s="92" t="s">
        <v>84</v>
      </c>
      <c r="P6" s="92" t="s">
        <v>84</v>
      </c>
      <c r="R6" s="92" t="s">
        <v>84</v>
      </c>
      <c r="T6" s="92" t="s">
        <v>84</v>
      </c>
      <c r="V6" s="92" t="s">
        <v>84</v>
      </c>
      <c r="X6" s="92" t="s">
        <v>84</v>
      </c>
      <c r="Z6" s="92" t="s">
        <v>84</v>
      </c>
      <c r="AB6" s="92" t="s">
        <v>84</v>
      </c>
      <c r="AD6" s="92" t="s">
        <v>84</v>
      </c>
      <c r="AF6" s="92" t="s">
        <v>84</v>
      </c>
      <c r="AH6" s="92" t="s">
        <v>84</v>
      </c>
      <c r="AJ6" s="92" t="s">
        <v>84</v>
      </c>
      <c r="AL6" s="92" t="s">
        <v>84</v>
      </c>
      <c r="AN6" s="92" t="s">
        <v>84</v>
      </c>
      <c r="AP6" s="92" t="s">
        <v>84</v>
      </c>
      <c r="AR6" s="92" t="s">
        <v>84</v>
      </c>
      <c r="AT6" s="92" t="s">
        <v>84</v>
      </c>
      <c r="AV6" s="92" t="s">
        <v>84</v>
      </c>
      <c r="AX6" s="92" t="s">
        <v>84</v>
      </c>
      <c r="AZ6" s="92" t="s">
        <v>84</v>
      </c>
      <c r="BB6" s="92" t="s">
        <v>84</v>
      </c>
      <c r="BD6" s="92" t="s">
        <v>84</v>
      </c>
      <c r="BF6" s="213" t="s">
        <v>210</v>
      </c>
    </row>
    <row r="7" spans="1:58" ht="12" customHeight="1">
      <c r="A7" s="14" t="s">
        <v>1</v>
      </c>
      <c r="B7" s="14" t="s">
        <v>31</v>
      </c>
      <c r="C7" s="14" t="s">
        <v>31</v>
      </c>
      <c r="D7" s="118" t="s">
        <v>68</v>
      </c>
      <c r="E7" s="118" t="s">
        <v>56</v>
      </c>
      <c r="F7" s="118" t="s">
        <v>78</v>
      </c>
      <c r="G7" s="118" t="s">
        <v>79</v>
      </c>
      <c r="H7" s="115">
        <v>41426</v>
      </c>
      <c r="I7" s="10" t="s">
        <v>80</v>
      </c>
      <c r="J7" s="115">
        <v>41456</v>
      </c>
      <c r="K7" s="10" t="s">
        <v>80</v>
      </c>
      <c r="L7" s="115">
        <v>41487</v>
      </c>
      <c r="M7" s="10" t="s">
        <v>80</v>
      </c>
      <c r="N7" s="115">
        <v>41518</v>
      </c>
      <c r="O7" s="10" t="s">
        <v>80</v>
      </c>
      <c r="P7" s="115">
        <v>41548</v>
      </c>
      <c r="Q7" s="10" t="s">
        <v>80</v>
      </c>
      <c r="R7" s="115">
        <v>41579</v>
      </c>
      <c r="S7" s="10" t="s">
        <v>80</v>
      </c>
      <c r="T7" s="115">
        <v>41609</v>
      </c>
      <c r="U7" s="10" t="s">
        <v>80</v>
      </c>
      <c r="V7" s="115">
        <v>41640</v>
      </c>
      <c r="W7" s="10" t="s">
        <v>80</v>
      </c>
      <c r="X7" s="115">
        <v>41671</v>
      </c>
      <c r="Y7" s="10" t="s">
        <v>80</v>
      </c>
      <c r="Z7" s="115">
        <v>41699</v>
      </c>
      <c r="AA7" s="10" t="s">
        <v>80</v>
      </c>
      <c r="AB7" s="115">
        <v>41730</v>
      </c>
      <c r="AC7" s="10" t="s">
        <v>80</v>
      </c>
      <c r="AD7" s="115">
        <v>41760</v>
      </c>
      <c r="AE7" s="10" t="s">
        <v>80</v>
      </c>
      <c r="AF7" s="115">
        <v>41791</v>
      </c>
      <c r="AG7" s="10" t="s">
        <v>80</v>
      </c>
      <c r="AH7" s="115">
        <v>41821</v>
      </c>
      <c r="AI7" s="10" t="s">
        <v>80</v>
      </c>
      <c r="AJ7" s="115">
        <v>41852</v>
      </c>
      <c r="AK7" s="10" t="s">
        <v>80</v>
      </c>
      <c r="AL7" s="115">
        <v>41883</v>
      </c>
      <c r="AM7" s="10" t="s">
        <v>80</v>
      </c>
      <c r="AN7" s="115">
        <v>41913</v>
      </c>
      <c r="AO7" s="10" t="s">
        <v>80</v>
      </c>
      <c r="AP7" s="115">
        <v>41944</v>
      </c>
      <c r="AQ7" s="10" t="s">
        <v>80</v>
      </c>
      <c r="AR7" s="115">
        <v>41974</v>
      </c>
      <c r="AS7" s="10" t="s">
        <v>80</v>
      </c>
      <c r="AT7" s="115">
        <v>42005</v>
      </c>
      <c r="AU7" s="10" t="s">
        <v>80</v>
      </c>
      <c r="AV7" s="115">
        <v>42036</v>
      </c>
      <c r="AW7" s="10" t="s">
        <v>80</v>
      </c>
      <c r="AX7" s="115">
        <v>42064</v>
      </c>
      <c r="AY7" s="10" t="s">
        <v>80</v>
      </c>
      <c r="AZ7" s="115">
        <v>42095</v>
      </c>
      <c r="BA7" s="10" t="s">
        <v>80</v>
      </c>
      <c r="BB7" s="115">
        <v>42125</v>
      </c>
      <c r="BC7" s="10" t="s">
        <v>80</v>
      </c>
      <c r="BD7" s="115">
        <v>42156</v>
      </c>
      <c r="BF7" s="214"/>
    </row>
    <row r="8" spans="1:58">
      <c r="BF8" s="119"/>
    </row>
    <row r="9" spans="1:58">
      <c r="A9" s="12" t="s">
        <v>82</v>
      </c>
      <c r="B9" s="12"/>
      <c r="BF9" s="119"/>
    </row>
    <row r="10" spans="1:58">
      <c r="A10" s="12"/>
      <c r="B10" s="12"/>
      <c r="BF10" s="119"/>
    </row>
    <row r="11" spans="1:58">
      <c r="A11" s="11" t="s">
        <v>2</v>
      </c>
      <c r="B11" s="11"/>
      <c r="BF11" s="119"/>
    </row>
    <row r="12" spans="1:58" s="113" customFormat="1">
      <c r="A12" s="91" t="s">
        <v>3</v>
      </c>
      <c r="B12" s="91" t="s">
        <v>37</v>
      </c>
      <c r="C12" s="91" t="s">
        <v>35</v>
      </c>
      <c r="D12" s="91" t="s">
        <v>76</v>
      </c>
      <c r="E12" s="91" t="s">
        <v>69</v>
      </c>
      <c r="F12" s="91" t="str">
        <f t="shared" ref="F12:F20" si="0">D12&amp;E12&amp;C12</f>
        <v>DSTMPDGP</v>
      </c>
      <c r="G12" s="91" t="str">
        <f t="shared" ref="G12:G20" si="1">E12&amp;C12</f>
        <v>STMPDGP</v>
      </c>
      <c r="H12" s="113">
        <v>-735176383.65999997</v>
      </c>
      <c r="I12" s="113">
        <v>-172987.3937876916</v>
      </c>
      <c r="J12" s="113">
        <f t="shared" ref="J12" si="2">H12+I12</f>
        <v>-735349371.05378771</v>
      </c>
      <c r="K12" s="113">
        <v>-170586.99942274089</v>
      </c>
      <c r="L12" s="113">
        <f t="shared" ref="L12" si="3">J12+K12</f>
        <v>-735519958.0532105</v>
      </c>
      <c r="M12" s="113">
        <v>-168186.60505779018</v>
      </c>
      <c r="N12" s="113">
        <f t="shared" ref="N12" si="4">L12+M12</f>
        <v>-735688144.65826833</v>
      </c>
      <c r="O12" s="113">
        <v>-165786.21069283946</v>
      </c>
      <c r="P12" s="113">
        <f t="shared" ref="P12" si="5">N12+O12</f>
        <v>-735853930.86896122</v>
      </c>
      <c r="Q12" s="113">
        <v>-163385.81632788875</v>
      </c>
      <c r="R12" s="113">
        <f t="shared" ref="R12" si="6">P12+Q12</f>
        <v>-736017316.68528914</v>
      </c>
      <c r="S12" s="113">
        <v>-160985.42196293804</v>
      </c>
      <c r="T12" s="113">
        <f t="shared" ref="T12" si="7">R12+S12</f>
        <v>-736178302.10725212</v>
      </c>
      <c r="U12" s="113">
        <v>-1064187.6595094525</v>
      </c>
      <c r="V12" s="113">
        <f t="shared" ref="V12" si="8">T12+U12</f>
        <v>-737242489.76676154</v>
      </c>
      <c r="W12" s="113">
        <v>-1060480.7761472524</v>
      </c>
      <c r="X12" s="113">
        <f t="shared" ref="X12" si="9">V12+W12</f>
        <v>-738302970.54290879</v>
      </c>
      <c r="Y12" s="113">
        <v>-1056773.8927850532</v>
      </c>
      <c r="Z12" s="113">
        <f t="shared" ref="Z12" si="10">X12+Y12</f>
        <v>-739359744.43569386</v>
      </c>
      <c r="AA12" s="113">
        <v>-1053067.0094228531</v>
      </c>
      <c r="AB12" s="113">
        <f t="shared" ref="AB12" si="11">Z12+AA12</f>
        <v>-740412811.44511676</v>
      </c>
      <c r="AC12" s="113">
        <v>-1049360.1260606535</v>
      </c>
      <c r="AD12" s="113">
        <f t="shared" ref="AD12" si="12">AB12+AC12</f>
        <v>-741462171.57117736</v>
      </c>
      <c r="AE12" s="113">
        <v>-1045653.2426984534</v>
      </c>
      <c r="AF12" s="113">
        <f t="shared" ref="AF12" si="13">AD12+AE12</f>
        <v>-742507824.81387579</v>
      </c>
      <c r="AG12" s="113">
        <v>-1041946.3593362542</v>
      </c>
      <c r="AH12" s="113">
        <f t="shared" ref="AH12" si="14">AF12+AG12</f>
        <v>-743549771.17321205</v>
      </c>
      <c r="AI12" s="113">
        <v>-1038239.4759740541</v>
      </c>
      <c r="AJ12" s="113">
        <f t="shared" ref="AJ12" si="15">AH12+AI12</f>
        <v>-744588010.64918613</v>
      </c>
      <c r="AK12" s="113">
        <v>-1034532.5926118544</v>
      </c>
      <c r="AL12" s="113">
        <f t="shared" ref="AL12" si="16">AJ12+AK12</f>
        <v>-745622543.24179804</v>
      </c>
      <c r="AM12" s="113">
        <v>-1030825.7092496543</v>
      </c>
      <c r="AN12" s="113">
        <f t="shared" ref="AN12" si="17">AL12+AM12</f>
        <v>-746653368.95104766</v>
      </c>
      <c r="AO12" s="113">
        <v>-1027118.8258874551</v>
      </c>
      <c r="AP12" s="113">
        <f t="shared" ref="AP12" si="18">AN12+AO12</f>
        <v>-747680487.7769351</v>
      </c>
      <c r="AQ12" s="113">
        <v>-1023411.942525255</v>
      </c>
      <c r="AR12" s="113">
        <f t="shared" ref="AR12" si="19">AP12+AQ12</f>
        <v>-748703899.71946037</v>
      </c>
      <c r="AS12" s="113">
        <v>-1019705.0591630558</v>
      </c>
      <c r="AT12" s="113">
        <f t="shared" ref="AT12" si="20">AR12+AS12</f>
        <v>-749723604.77862346</v>
      </c>
      <c r="AU12" s="113">
        <v>-1015998.1758008557</v>
      </c>
      <c r="AV12" s="113">
        <f t="shared" ref="AV12" si="21">AT12+AU12</f>
        <v>-750739602.95442426</v>
      </c>
      <c r="AW12" s="113">
        <v>-1012291.2924386561</v>
      </c>
      <c r="AX12" s="113">
        <f t="shared" ref="AX12" si="22">AV12+AW12</f>
        <v>-751751894.24686289</v>
      </c>
      <c r="AY12" s="113">
        <v>-1008584.4090764564</v>
      </c>
      <c r="AZ12" s="113">
        <f t="shared" ref="AZ12" si="23">AX12+AY12</f>
        <v>-752760478.65593934</v>
      </c>
      <c r="BA12" s="113">
        <v>-1004877.5257142568</v>
      </c>
      <c r="BB12" s="113">
        <f t="shared" ref="BB12" si="24">AZ12+BA12</f>
        <v>-753765356.18165362</v>
      </c>
      <c r="BC12" s="113">
        <v>-1001170.6423520567</v>
      </c>
      <c r="BD12" s="113">
        <f t="shared" ref="BD12" si="25">BB12+BC12</f>
        <v>-754766526.82400572</v>
      </c>
      <c r="BF12" s="120">
        <f t="shared" ref="BF12:BF20" si="26">AVERAGE(AF12,AH12,AJ12,AL12,AN12,AP12,AR12,AT12,AV12,AX12,AZ12,BB12,BD12)</f>
        <v>-748677951.53592491</v>
      </c>
    </row>
    <row r="13" spans="1:58" s="113" customFormat="1">
      <c r="A13" s="91" t="s">
        <v>4</v>
      </c>
      <c r="B13" s="91" t="s">
        <v>37</v>
      </c>
      <c r="C13" s="91" t="s">
        <v>36</v>
      </c>
      <c r="D13" s="91" t="s">
        <v>76</v>
      </c>
      <c r="E13" s="91" t="s">
        <v>69</v>
      </c>
      <c r="F13" s="91" t="str">
        <f t="shared" si="0"/>
        <v>DSTMPDGU</v>
      </c>
      <c r="G13" s="91" t="str">
        <f t="shared" si="1"/>
        <v>STMPDGU</v>
      </c>
      <c r="H13" s="113">
        <v>-774659619.00999999</v>
      </c>
      <c r="I13" s="113">
        <v>-597622.19245453132</v>
      </c>
      <c r="J13" s="113">
        <f t="shared" ref="J13:J20" si="27">H13+I13</f>
        <v>-775257241.20245457</v>
      </c>
      <c r="K13" s="113">
        <v>-595643.48686542665</v>
      </c>
      <c r="L13" s="113">
        <f t="shared" ref="L13:L20" si="28">J13+K13</f>
        <v>-775852884.68931997</v>
      </c>
      <c r="M13" s="113">
        <v>-593664.78127632197</v>
      </c>
      <c r="N13" s="113">
        <f t="shared" ref="N13:N20" si="29">L13+M13</f>
        <v>-776446549.47059631</v>
      </c>
      <c r="O13" s="113">
        <v>-591686.07568721706</v>
      </c>
      <c r="P13" s="113">
        <f t="shared" ref="P13:P20" si="30">N13+O13</f>
        <v>-777038235.54628348</v>
      </c>
      <c r="Q13" s="113">
        <v>-589707.37009811238</v>
      </c>
      <c r="R13" s="113">
        <f t="shared" ref="R13:R20" si="31">P13+Q13</f>
        <v>-777627942.9163816</v>
      </c>
      <c r="S13" s="113">
        <v>-587728.66450900771</v>
      </c>
      <c r="T13" s="113">
        <f t="shared" ref="T13:T20" si="32">R13+S13</f>
        <v>-778215671.58089066</v>
      </c>
      <c r="U13" s="113">
        <v>-1447874.5247881578</v>
      </c>
      <c r="V13" s="113">
        <f t="shared" ref="V13:V20" si="33">T13+U13</f>
        <v>-779663546.1056788</v>
      </c>
      <c r="W13" s="113">
        <v>-1444958.8519342078</v>
      </c>
      <c r="X13" s="113">
        <f t="shared" ref="X13:X20" si="34">V13+W13</f>
        <v>-781108504.95761299</v>
      </c>
      <c r="Y13" s="113">
        <v>-1442043.1790802579</v>
      </c>
      <c r="Z13" s="113">
        <f t="shared" ref="Z13:Z20" si="35">X13+Y13</f>
        <v>-782550548.13669324</v>
      </c>
      <c r="AA13" s="113">
        <v>-1439127.5062263075</v>
      </c>
      <c r="AB13" s="113">
        <f t="shared" ref="AB13:AB20" si="36">Z13+AA13</f>
        <v>-783989675.64291954</v>
      </c>
      <c r="AC13" s="113">
        <v>-1436211.8333723575</v>
      </c>
      <c r="AD13" s="113">
        <f t="shared" ref="AD13:AD20" si="37">AB13+AC13</f>
        <v>-785425887.47629189</v>
      </c>
      <c r="AE13" s="113">
        <v>-1433296.1605184076</v>
      </c>
      <c r="AF13" s="113">
        <f t="shared" ref="AF13:AF20" si="38">AD13+AE13</f>
        <v>-786859183.6368103</v>
      </c>
      <c r="AG13" s="113">
        <v>-1430380.4876644576</v>
      </c>
      <c r="AH13" s="113">
        <f t="shared" ref="AH13:AH20" si="39">AF13+AG13</f>
        <v>-788289564.12447476</v>
      </c>
      <c r="AI13" s="113">
        <v>-1427464.8148105077</v>
      </c>
      <c r="AJ13" s="113">
        <f t="shared" ref="AJ13:AJ20" si="40">AH13+AI13</f>
        <v>-789717028.93928528</v>
      </c>
      <c r="AK13" s="113">
        <v>-1424549.1419565573</v>
      </c>
      <c r="AL13" s="113">
        <f t="shared" ref="AL13:AL20" si="41">AJ13+AK13</f>
        <v>-791141578.08124185</v>
      </c>
      <c r="AM13" s="113">
        <v>-1421633.4691026073</v>
      </c>
      <c r="AN13" s="113">
        <f t="shared" ref="AN13:AN20" si="42">AL13+AM13</f>
        <v>-792563211.55034447</v>
      </c>
      <c r="AO13" s="113">
        <v>-1418717.7962486574</v>
      </c>
      <c r="AP13" s="113">
        <f t="shared" ref="AP13:AP20" si="43">AN13+AO13</f>
        <v>-793981929.34659314</v>
      </c>
      <c r="AQ13" s="113">
        <v>114971.54569882434</v>
      </c>
      <c r="AR13" s="113">
        <f t="shared" ref="AR13:AR20" si="44">AP13+AQ13</f>
        <v>-793866957.80089426</v>
      </c>
      <c r="AS13" s="113">
        <v>-1409276.467936103</v>
      </c>
      <c r="AT13" s="113">
        <f t="shared" ref="AT13:AT20" si="45">AR13+AS13</f>
        <v>-795276234.26883042</v>
      </c>
      <c r="AU13" s="113">
        <v>-1406360.7950821531</v>
      </c>
      <c r="AV13" s="113">
        <f t="shared" ref="AV13:AV20" si="46">AT13+AU13</f>
        <v>-796682595.06391263</v>
      </c>
      <c r="AW13" s="113">
        <v>-1403445.1222282031</v>
      </c>
      <c r="AX13" s="113">
        <f t="shared" ref="AX13:AX20" si="47">AV13+AW13</f>
        <v>-798086040.18614078</v>
      </c>
      <c r="AY13" s="113">
        <v>-1400529.4493742532</v>
      </c>
      <c r="AZ13" s="113">
        <f t="shared" ref="AZ13:AZ20" si="48">AX13+AY13</f>
        <v>-799486569.63551497</v>
      </c>
      <c r="BA13" s="113">
        <v>-1397613.7765203032</v>
      </c>
      <c r="BB13" s="113">
        <f t="shared" ref="BB13:BB20" si="49">AZ13+BA13</f>
        <v>-800884183.41203523</v>
      </c>
      <c r="BC13" s="113">
        <v>-1394698.1036663528</v>
      </c>
      <c r="BD13" s="113">
        <f t="shared" ref="BD13:BD20" si="50">BB13+BC13</f>
        <v>-802278881.51570153</v>
      </c>
      <c r="BF13" s="120">
        <f t="shared" si="26"/>
        <v>-794547227.50475204</v>
      </c>
    </row>
    <row r="14" spans="1:58" s="113" customFormat="1">
      <c r="A14" s="91" t="s">
        <v>5</v>
      </c>
      <c r="B14" s="91" t="s">
        <v>37</v>
      </c>
      <c r="C14" s="91" t="s">
        <v>37</v>
      </c>
      <c r="D14" s="91" t="s">
        <v>76</v>
      </c>
      <c r="E14" s="91" t="s">
        <v>69</v>
      </c>
      <c r="F14" s="91" t="str">
        <f t="shared" si="0"/>
        <v>DSTMPSG</v>
      </c>
      <c r="G14" s="91" t="str">
        <f t="shared" si="1"/>
        <v>STMPSG</v>
      </c>
      <c r="H14" s="113">
        <v>-736934406.95344055</v>
      </c>
      <c r="I14" s="113">
        <v>-5164828.2903018901</v>
      </c>
      <c r="J14" s="113">
        <f t="shared" si="27"/>
        <v>-742099235.24374247</v>
      </c>
      <c r="K14" s="113">
        <v>-5172687.6139049726</v>
      </c>
      <c r="L14" s="113">
        <f t="shared" si="28"/>
        <v>-747271922.85764742</v>
      </c>
      <c r="M14" s="113">
        <v>-5172015.8674851628</v>
      </c>
      <c r="N14" s="113">
        <f t="shared" si="29"/>
        <v>-752443938.72513258</v>
      </c>
      <c r="O14" s="113">
        <v>-5172885.1113465335</v>
      </c>
      <c r="P14" s="113">
        <f t="shared" si="30"/>
        <v>-757616823.83647907</v>
      </c>
      <c r="Q14" s="113">
        <v>-5175221.392229801</v>
      </c>
      <c r="R14" s="113">
        <f t="shared" si="31"/>
        <v>-762792045.22870886</v>
      </c>
      <c r="S14" s="113">
        <v>-5185060.4035995454</v>
      </c>
      <c r="T14" s="113">
        <f t="shared" si="32"/>
        <v>-767977105.63230836</v>
      </c>
      <c r="U14" s="113">
        <v>-9864564.5037097279</v>
      </c>
      <c r="V14" s="113">
        <f t="shared" si="33"/>
        <v>-777841670.13601804</v>
      </c>
      <c r="W14" s="113">
        <v>-9858740.3646609504</v>
      </c>
      <c r="X14" s="113">
        <f t="shared" si="34"/>
        <v>-787700410.50067902</v>
      </c>
      <c r="Y14" s="113">
        <v>-9854136.378424475</v>
      </c>
      <c r="Z14" s="113">
        <f t="shared" si="35"/>
        <v>-797554546.87910354</v>
      </c>
      <c r="AA14" s="113">
        <v>-9853755.5011782683</v>
      </c>
      <c r="AB14" s="113">
        <f t="shared" si="36"/>
        <v>-807408302.38028181</v>
      </c>
      <c r="AC14" s="113">
        <v>-9882319.5501141883</v>
      </c>
      <c r="AD14" s="113">
        <f t="shared" si="37"/>
        <v>-817290621.93039596</v>
      </c>
      <c r="AE14" s="113">
        <v>-9942497.6440003309</v>
      </c>
      <c r="AF14" s="113">
        <f t="shared" si="38"/>
        <v>-827233119.57439625</v>
      </c>
      <c r="AG14" s="113">
        <v>-9980192.4976026453</v>
      </c>
      <c r="AH14" s="113">
        <f t="shared" si="39"/>
        <v>-837213312.07199895</v>
      </c>
      <c r="AI14" s="113">
        <v>-9988925.2756881211</v>
      </c>
      <c r="AJ14" s="113">
        <f t="shared" si="40"/>
        <v>-847202237.34768713</v>
      </c>
      <c r="AK14" s="113">
        <v>-10034004.615961917</v>
      </c>
      <c r="AL14" s="113">
        <f t="shared" si="41"/>
        <v>-857236241.96364903</v>
      </c>
      <c r="AM14" s="113">
        <v>-10077546.053403027</v>
      </c>
      <c r="AN14" s="113">
        <f t="shared" si="42"/>
        <v>-867313788.01705205</v>
      </c>
      <c r="AO14" s="113">
        <v>-10106424.96265945</v>
      </c>
      <c r="AP14" s="113">
        <f t="shared" si="43"/>
        <v>-877420212.97971153</v>
      </c>
      <c r="AQ14" s="113">
        <v>14107900.816109881</v>
      </c>
      <c r="AR14" s="113">
        <f t="shared" si="44"/>
        <v>-863312312.16360164</v>
      </c>
      <c r="AS14" s="113">
        <v>-10112859.958596241</v>
      </c>
      <c r="AT14" s="113">
        <f t="shared" si="45"/>
        <v>-873425172.12219787</v>
      </c>
      <c r="AU14" s="113">
        <v>-10108618.262419978</v>
      </c>
      <c r="AV14" s="113">
        <f t="shared" si="46"/>
        <v>-883533790.38461781</v>
      </c>
      <c r="AW14" s="113">
        <v>-10103401.881274704</v>
      </c>
      <c r="AX14" s="113">
        <f t="shared" si="47"/>
        <v>-893637192.26589251</v>
      </c>
      <c r="AY14" s="113">
        <v>-10099476.63332542</v>
      </c>
      <c r="AZ14" s="113">
        <f t="shared" si="48"/>
        <v>-903736668.89921796</v>
      </c>
      <c r="BA14" s="113">
        <v>-10155652.113607056</v>
      </c>
      <c r="BB14" s="113">
        <f t="shared" si="49"/>
        <v>-913892321.01282501</v>
      </c>
      <c r="BC14" s="113">
        <v>-10283657.762383033</v>
      </c>
      <c r="BD14" s="113">
        <f t="shared" si="50"/>
        <v>-924175978.775208</v>
      </c>
      <c r="BF14" s="120">
        <f t="shared" si="26"/>
        <v>-874564026.73677337</v>
      </c>
    </row>
    <row r="15" spans="1:58" s="113" customFormat="1">
      <c r="A15" s="91" t="s">
        <v>99</v>
      </c>
      <c r="B15" s="91" t="s">
        <v>37</v>
      </c>
      <c r="C15" s="91" t="s">
        <v>37</v>
      </c>
      <c r="D15" s="91" t="s">
        <v>76</v>
      </c>
      <c r="E15" s="91" t="s">
        <v>97</v>
      </c>
      <c r="F15" s="91" t="str">
        <f t="shared" si="0"/>
        <v>DSTMPRSG</v>
      </c>
      <c r="G15" s="91" t="str">
        <f t="shared" si="1"/>
        <v>STMPRSG</v>
      </c>
      <c r="H15" s="113">
        <v>-4089097</v>
      </c>
      <c r="I15" s="113">
        <v>-53168.109589707019</v>
      </c>
      <c r="J15" s="113">
        <f t="shared" si="27"/>
        <v>-4142265.1095897071</v>
      </c>
      <c r="K15" s="113">
        <v>-53442.96564326762</v>
      </c>
      <c r="L15" s="113">
        <f t="shared" si="28"/>
        <v>-4195708.0752329752</v>
      </c>
      <c r="M15" s="113">
        <v>-53476.46586861644</v>
      </c>
      <c r="N15" s="113">
        <f t="shared" si="29"/>
        <v>-4249184.5411015917</v>
      </c>
      <c r="O15" s="113">
        <v>-53476.46586861644</v>
      </c>
      <c r="P15" s="113">
        <f t="shared" si="30"/>
        <v>-4302661.0069702081</v>
      </c>
      <c r="Q15" s="113">
        <v>-53476.46586861644</v>
      </c>
      <c r="R15" s="113">
        <f t="shared" si="31"/>
        <v>-4356137.4728388246</v>
      </c>
      <c r="S15" s="113">
        <v>-53476.46586861644</v>
      </c>
      <c r="T15" s="113">
        <f t="shared" si="32"/>
        <v>-4409613.9387074411</v>
      </c>
      <c r="U15" s="113">
        <v>-86173.582749230918</v>
      </c>
      <c r="V15" s="113">
        <f t="shared" si="33"/>
        <v>-4495787.5214566719</v>
      </c>
      <c r="W15" s="113">
        <v>-86173.582749230918</v>
      </c>
      <c r="X15" s="113">
        <f t="shared" si="34"/>
        <v>-4581961.1042059027</v>
      </c>
      <c r="Y15" s="113">
        <v>-86173.582749230918</v>
      </c>
      <c r="Z15" s="113">
        <f t="shared" si="35"/>
        <v>-4668134.6869551335</v>
      </c>
      <c r="AA15" s="113">
        <v>-86173.582749230918</v>
      </c>
      <c r="AB15" s="113">
        <f t="shared" si="36"/>
        <v>-4754308.2697043642</v>
      </c>
      <c r="AC15" s="113">
        <v>-86173.582749230918</v>
      </c>
      <c r="AD15" s="113">
        <f t="shared" si="37"/>
        <v>-4840481.852453595</v>
      </c>
      <c r="AE15" s="113">
        <v>-86173.582749230918</v>
      </c>
      <c r="AF15" s="113">
        <f t="shared" si="38"/>
        <v>-4926655.4352028258</v>
      </c>
      <c r="AG15" s="113">
        <v>-86173.582749230918</v>
      </c>
      <c r="AH15" s="113">
        <f t="shared" si="39"/>
        <v>-5012829.0179520566</v>
      </c>
      <c r="AI15" s="113">
        <v>-86173.582749230918</v>
      </c>
      <c r="AJ15" s="113">
        <f t="shared" si="40"/>
        <v>-5099002.6007012874</v>
      </c>
      <c r="AK15" s="113">
        <v>-86173.582749230918</v>
      </c>
      <c r="AL15" s="113">
        <f t="shared" si="41"/>
        <v>-5185176.1834505182</v>
      </c>
      <c r="AM15" s="113">
        <v>-86173.582749230918</v>
      </c>
      <c r="AN15" s="113">
        <f t="shared" si="42"/>
        <v>-5271349.766199749</v>
      </c>
      <c r="AO15" s="113">
        <v>-86173.582749230918</v>
      </c>
      <c r="AP15" s="113">
        <f t="shared" si="43"/>
        <v>-5357523.3489489798</v>
      </c>
      <c r="AQ15" s="113">
        <v>-86173.582749230918</v>
      </c>
      <c r="AR15" s="113">
        <f t="shared" si="44"/>
        <v>-5443696.9316982105</v>
      </c>
      <c r="AS15" s="113">
        <v>-86173.582749230918</v>
      </c>
      <c r="AT15" s="113">
        <f t="shared" si="45"/>
        <v>-5529870.5144474413</v>
      </c>
      <c r="AU15" s="113">
        <v>-86173.582749230918</v>
      </c>
      <c r="AV15" s="113">
        <f t="shared" si="46"/>
        <v>-5616044.0971966721</v>
      </c>
      <c r="AW15" s="113">
        <v>-86173.582749230918</v>
      </c>
      <c r="AX15" s="113">
        <f t="shared" si="47"/>
        <v>-5702217.6799459029</v>
      </c>
      <c r="AY15" s="113">
        <v>-86173.582749230918</v>
      </c>
      <c r="AZ15" s="113">
        <f t="shared" si="48"/>
        <v>-5788391.2626951337</v>
      </c>
      <c r="BA15" s="113">
        <v>-86173.582749230918</v>
      </c>
      <c r="BB15" s="113">
        <f t="shared" si="49"/>
        <v>-5874564.8454443645</v>
      </c>
      <c r="BC15" s="113">
        <v>-86173.582749230918</v>
      </c>
      <c r="BD15" s="113">
        <f t="shared" si="50"/>
        <v>-5960738.4281935953</v>
      </c>
      <c r="BF15" s="120">
        <f t="shared" si="26"/>
        <v>-5443696.9316982115</v>
      </c>
    </row>
    <row r="16" spans="1:58" s="113" customFormat="1">
      <c r="A16" s="91" t="s">
        <v>175</v>
      </c>
      <c r="B16" s="91" t="s">
        <v>37</v>
      </c>
      <c r="C16" s="91" t="s">
        <v>37</v>
      </c>
      <c r="D16" s="91" t="s">
        <v>76</v>
      </c>
      <c r="E16" s="91" t="s">
        <v>174</v>
      </c>
      <c r="F16" s="91" t="str">
        <f t="shared" si="0"/>
        <v>DSTMPCSG</v>
      </c>
      <c r="G16" s="91" t="str">
        <f t="shared" si="1"/>
        <v>STMPCSG</v>
      </c>
      <c r="H16" s="113">
        <v>-67897890.699999958</v>
      </c>
      <c r="I16" s="113">
        <v>-304096.84801138774</v>
      </c>
      <c r="J16" s="113">
        <f t="shared" ref="J16" si="51">H16+I16</f>
        <v>-68201987.548011348</v>
      </c>
      <c r="K16" s="113">
        <v>-304163.76767218614</v>
      </c>
      <c r="L16" s="113">
        <f t="shared" ref="L16" si="52">J16+K16</f>
        <v>-68506151.315683529</v>
      </c>
      <c r="M16" s="113">
        <v>-304165.36937719898</v>
      </c>
      <c r="N16" s="113">
        <f t="shared" ref="N16" si="53">L16+M16</f>
        <v>-68810316.685060725</v>
      </c>
      <c r="O16" s="113">
        <v>-304165.60399357014</v>
      </c>
      <c r="P16" s="113">
        <f t="shared" ref="P16" si="54">N16+O16</f>
        <v>-69114482.289054289</v>
      </c>
      <c r="Q16" s="113">
        <v>-304316.30996819265</v>
      </c>
      <c r="R16" s="113">
        <f t="shared" ref="R16" si="55">P16+Q16</f>
        <v>-69418798.599022478</v>
      </c>
      <c r="S16" s="113">
        <v>-304920.28396792035</v>
      </c>
      <c r="T16" s="113">
        <f t="shared" ref="T16" si="56">R16+S16</f>
        <v>-69723718.882990405</v>
      </c>
      <c r="U16" s="113">
        <v>-3209379.5944149103</v>
      </c>
      <c r="V16" s="113">
        <f t="shared" ref="V16" si="57">T16+U16</f>
        <v>-72933098.47740531</v>
      </c>
      <c r="W16" s="113">
        <v>-3209379.5944149103</v>
      </c>
      <c r="X16" s="113">
        <f t="shared" ref="X16" si="58">V16+W16</f>
        <v>-76142478.071820214</v>
      </c>
      <c r="Y16" s="113">
        <v>-3209379.5944149103</v>
      </c>
      <c r="Z16" s="113">
        <f t="shared" ref="Z16" si="59">X16+Y16</f>
        <v>-79351857.666235119</v>
      </c>
      <c r="AA16" s="113">
        <v>-3209379.5944149103</v>
      </c>
      <c r="AB16" s="113">
        <f t="shared" ref="AB16" si="60">Z16+AA16</f>
        <v>-82561237.260650024</v>
      </c>
      <c r="AC16" s="113">
        <v>-3209379.5944149103</v>
      </c>
      <c r="AD16" s="113">
        <f t="shared" ref="AD16" si="61">AB16+AC16</f>
        <v>-85770616.855064929</v>
      </c>
      <c r="AE16" s="113">
        <v>-3209379.6129423915</v>
      </c>
      <c r="AF16" s="113">
        <f t="shared" ref="AF16" si="62">AD16+AE16</f>
        <v>-88979996.468007326</v>
      </c>
      <c r="AG16" s="113">
        <v>-3209379.6314698718</v>
      </c>
      <c r="AH16" s="113">
        <f t="shared" ref="AH16" si="63">AF16+AG16</f>
        <v>-92189376.099477202</v>
      </c>
      <c r="AI16" s="113">
        <v>-3209379.6314698718</v>
      </c>
      <c r="AJ16" s="113">
        <f t="shared" ref="AJ16" si="64">AH16+AI16</f>
        <v>-95398755.730947077</v>
      </c>
      <c r="AK16" s="113">
        <v>-3209379.6314698718</v>
      </c>
      <c r="AL16" s="113">
        <f t="shared" ref="AL16" si="65">AJ16+AK16</f>
        <v>-98608135.362416953</v>
      </c>
      <c r="AM16" s="113">
        <v>-3209379.6314698718</v>
      </c>
      <c r="AN16" s="113">
        <f t="shared" ref="AN16" si="66">AL16+AM16</f>
        <v>-101817514.99388683</v>
      </c>
      <c r="AO16" s="113">
        <v>-3209379.6314698718</v>
      </c>
      <c r="AP16" s="113">
        <f t="shared" ref="AP16" si="67">AN16+AO16</f>
        <v>-105026894.6253567</v>
      </c>
      <c r="AQ16" s="113">
        <v>-3209379.6314698718</v>
      </c>
      <c r="AR16" s="113">
        <f t="shared" ref="AR16" si="68">AP16+AQ16</f>
        <v>-108236274.25682658</v>
      </c>
      <c r="AS16" s="113">
        <v>-3209379.6314698718</v>
      </c>
      <c r="AT16" s="113">
        <f t="shared" ref="AT16" si="69">AR16+AS16</f>
        <v>-111445653.88829646</v>
      </c>
      <c r="AU16" s="113">
        <v>-3209379.6314698718</v>
      </c>
      <c r="AV16" s="113">
        <f t="shared" ref="AV16" si="70">AT16+AU16</f>
        <v>-114655033.51976633</v>
      </c>
      <c r="AW16" s="113">
        <v>-3209379.6314698718</v>
      </c>
      <c r="AX16" s="113">
        <f>(AV16+AW16)</f>
        <v>-117864413.15123621</v>
      </c>
      <c r="AY16" s="113">
        <v>117864412.75123623</v>
      </c>
      <c r="AZ16" s="113">
        <f t="shared" ref="AZ16" si="71">AX16+AY16</f>
        <v>-0.39999997615814209</v>
      </c>
      <c r="BA16" s="113">
        <v>-1.0587131280193269E-2</v>
      </c>
      <c r="BB16" s="113">
        <f>(AZ16+BA16)</f>
        <v>-0.41058710743833537</v>
      </c>
      <c r="BC16" s="113">
        <v>-1.0587131280193269E-2</v>
      </c>
      <c r="BD16" s="113">
        <f t="shared" ref="BD16" si="72">BB16+BC16</f>
        <v>-0.42117423871852866</v>
      </c>
      <c r="BF16" s="120">
        <f t="shared" si="26"/>
        <v>-79555542.255998388</v>
      </c>
    </row>
    <row r="17" spans="1:58" s="113" customFormat="1">
      <c r="A17" s="91" t="s">
        <v>96</v>
      </c>
      <c r="B17" s="91" t="s">
        <v>37</v>
      </c>
      <c r="C17" s="91" t="s">
        <v>37</v>
      </c>
      <c r="D17" s="91" t="s">
        <v>76</v>
      </c>
      <c r="E17" s="91" t="s">
        <v>98</v>
      </c>
      <c r="F17" s="91" t="str">
        <f>D17&amp;E17&amp;C17</f>
        <v>DSTMPPCSG</v>
      </c>
      <c r="G17" s="91" t="str">
        <f>E17&amp;C17</f>
        <v>STMPPCSG</v>
      </c>
      <c r="H17" s="113">
        <v>0</v>
      </c>
      <c r="I17" s="113">
        <v>30.148147664569819</v>
      </c>
      <c r="J17" s="113">
        <f t="shared" si="27"/>
        <v>30.148147664569819</v>
      </c>
      <c r="K17" s="113">
        <v>53.938239027884777</v>
      </c>
      <c r="L17" s="113">
        <f t="shared" si="28"/>
        <v>84.086386692454596</v>
      </c>
      <c r="M17" s="113">
        <v>-357.53829667931137</v>
      </c>
      <c r="N17" s="113">
        <f t="shared" si="29"/>
        <v>-273.45190998685678</v>
      </c>
      <c r="O17" s="113">
        <v>-1027.5228379292209</v>
      </c>
      <c r="P17" s="113">
        <f t="shared" si="30"/>
        <v>-1300.9747479160778</v>
      </c>
      <c r="Q17" s="113">
        <v>-1298.7469560744437</v>
      </c>
      <c r="R17" s="113">
        <f t="shared" si="31"/>
        <v>-2599.7217039905217</v>
      </c>
      <c r="S17" s="113">
        <v>-2635.1232204946477</v>
      </c>
      <c r="T17" s="113">
        <f t="shared" si="32"/>
        <v>-5234.844924485169</v>
      </c>
      <c r="U17" s="113">
        <v>-6389.5479527483922</v>
      </c>
      <c r="V17" s="113">
        <f t="shared" si="33"/>
        <v>-11624.39287723356</v>
      </c>
      <c r="W17" s="113">
        <v>-6389.5479527483922</v>
      </c>
      <c r="X17" s="113">
        <f t="shared" si="34"/>
        <v>-18013.940829981952</v>
      </c>
      <c r="Y17" s="113">
        <v>-6389.5479527483922</v>
      </c>
      <c r="Z17" s="113">
        <f t="shared" si="35"/>
        <v>-24403.488782730343</v>
      </c>
      <c r="AA17" s="113">
        <v>-6389.5479527483922</v>
      </c>
      <c r="AB17" s="113">
        <f t="shared" si="36"/>
        <v>-30793.036735478734</v>
      </c>
      <c r="AC17" s="113">
        <v>12485466.18657805</v>
      </c>
      <c r="AD17" s="113">
        <f t="shared" si="37"/>
        <v>12454673.149842571</v>
      </c>
      <c r="AE17" s="113">
        <v>-217899.12995780789</v>
      </c>
      <c r="AF17" s="113">
        <f t="shared" si="38"/>
        <v>12236774.019884763</v>
      </c>
      <c r="AG17" s="113">
        <v>-239389.54866788906</v>
      </c>
      <c r="AH17" s="113">
        <f t="shared" si="39"/>
        <v>11997384.471216874</v>
      </c>
      <c r="AI17" s="113">
        <v>-154113.67324812821</v>
      </c>
      <c r="AJ17" s="113">
        <f t="shared" si="40"/>
        <v>11843270.797968745</v>
      </c>
      <c r="AK17" s="113">
        <v>-243189.45088881755</v>
      </c>
      <c r="AL17" s="113">
        <f t="shared" si="41"/>
        <v>11600081.347079927</v>
      </c>
      <c r="AM17" s="113">
        <v>-243189.45088881755</v>
      </c>
      <c r="AN17" s="113">
        <f t="shared" si="42"/>
        <v>11356891.896191109</v>
      </c>
      <c r="AO17" s="113">
        <v>-243189.45088881755</v>
      </c>
      <c r="AP17" s="113">
        <f t="shared" si="43"/>
        <v>11113702.445302291</v>
      </c>
      <c r="AQ17" s="113">
        <v>13406863.703953207</v>
      </c>
      <c r="AR17" s="113">
        <f t="shared" si="44"/>
        <v>24520566.149255499</v>
      </c>
      <c r="AS17" s="113">
        <v>-204004.388540694</v>
      </c>
      <c r="AT17" s="113">
        <f t="shared" si="45"/>
        <v>24316561.760714807</v>
      </c>
      <c r="AU17" s="113">
        <v>-204036.94750984167</v>
      </c>
      <c r="AV17" s="113">
        <f t="shared" si="46"/>
        <v>24112524.813204966</v>
      </c>
      <c r="AW17" s="113">
        <v>-247988.30144135901</v>
      </c>
      <c r="AX17" s="113">
        <f t="shared" si="47"/>
        <v>23864536.511763606</v>
      </c>
      <c r="AY17" s="113">
        <v>-295986.61727172614</v>
      </c>
      <c r="AZ17" s="113">
        <f t="shared" si="48"/>
        <v>23568549.894491881</v>
      </c>
      <c r="BA17" s="113">
        <v>-332262.93771731801</v>
      </c>
      <c r="BB17" s="113">
        <f t="shared" si="49"/>
        <v>23236286.956774563</v>
      </c>
      <c r="BC17" s="113">
        <v>-364725.39451584104</v>
      </c>
      <c r="BD17" s="113">
        <f t="shared" si="50"/>
        <v>22871561.56225872</v>
      </c>
      <c r="BF17" s="120">
        <f t="shared" si="26"/>
        <v>18202976.355854444</v>
      </c>
    </row>
    <row r="18" spans="1:58" s="113" customFormat="1">
      <c r="A18" s="91" t="s">
        <v>96</v>
      </c>
      <c r="B18" s="91" t="s">
        <v>37</v>
      </c>
      <c r="C18" s="91" t="s">
        <v>36</v>
      </c>
      <c r="D18" s="91" t="s">
        <v>76</v>
      </c>
      <c r="E18" s="91" t="s">
        <v>98</v>
      </c>
      <c r="F18" s="91" t="str">
        <f>D18&amp;E18&amp;C18</f>
        <v>DSTMPPCDGU</v>
      </c>
      <c r="G18" s="91" t="str">
        <f>E18&amp;C18</f>
        <v>STMPPCDGU</v>
      </c>
      <c r="H18" s="113">
        <v>0</v>
      </c>
      <c r="I18" s="113">
        <v>0</v>
      </c>
      <c r="J18" s="113">
        <f t="shared" ref="J18" si="73">H18+I18</f>
        <v>0</v>
      </c>
      <c r="K18" s="113">
        <v>0</v>
      </c>
      <c r="L18" s="113">
        <f t="shared" ref="L18" si="74">J18+K18</f>
        <v>0</v>
      </c>
      <c r="M18" s="113">
        <v>0</v>
      </c>
      <c r="N18" s="113">
        <f t="shared" ref="N18" si="75">L18+M18</f>
        <v>0</v>
      </c>
      <c r="O18" s="113">
        <v>0</v>
      </c>
      <c r="P18" s="113">
        <f t="shared" ref="P18" si="76">N18+O18</f>
        <v>0</v>
      </c>
      <c r="Q18" s="113">
        <v>0</v>
      </c>
      <c r="R18" s="113">
        <f t="shared" ref="R18" si="77">P18+Q18</f>
        <v>0</v>
      </c>
      <c r="S18" s="113">
        <v>0</v>
      </c>
      <c r="T18" s="113">
        <f t="shared" ref="T18" si="78">R18+S18</f>
        <v>0</v>
      </c>
      <c r="U18" s="113">
        <v>0</v>
      </c>
      <c r="V18" s="113">
        <f t="shared" ref="V18" si="79">T18+U18</f>
        <v>0</v>
      </c>
      <c r="W18" s="113">
        <v>0</v>
      </c>
      <c r="X18" s="113">
        <f t="shared" ref="X18" si="80">V18+W18</f>
        <v>0</v>
      </c>
      <c r="Y18" s="113">
        <v>0</v>
      </c>
      <c r="Z18" s="113">
        <f t="shared" ref="Z18" si="81">X18+Y18</f>
        <v>0</v>
      </c>
      <c r="AA18" s="113">
        <v>0</v>
      </c>
      <c r="AB18" s="113">
        <f t="shared" ref="AB18" si="82">Z18+AA18</f>
        <v>0</v>
      </c>
      <c r="AC18" s="113">
        <v>0</v>
      </c>
      <c r="AD18" s="113">
        <f t="shared" ref="AD18" si="83">AB18+AC18</f>
        <v>0</v>
      </c>
      <c r="AE18" s="113">
        <v>0</v>
      </c>
      <c r="AF18" s="113">
        <f t="shared" ref="AF18" si="84">AD18+AE18</f>
        <v>0</v>
      </c>
      <c r="AG18" s="113">
        <v>0</v>
      </c>
      <c r="AH18" s="113">
        <f t="shared" ref="AH18" si="85">AF18+AG18</f>
        <v>0</v>
      </c>
      <c r="AI18" s="113">
        <v>0</v>
      </c>
      <c r="AJ18" s="113">
        <f t="shared" ref="AJ18" si="86">AH18+AI18</f>
        <v>0</v>
      </c>
      <c r="AK18" s="113">
        <v>0</v>
      </c>
      <c r="AL18" s="113">
        <f t="shared" ref="AL18" si="87">AJ18+AK18</f>
        <v>0</v>
      </c>
      <c r="AM18" s="113">
        <v>0</v>
      </c>
      <c r="AN18" s="113">
        <f t="shared" ref="AN18" si="88">AL18+AM18</f>
        <v>0</v>
      </c>
      <c r="AO18" s="113">
        <v>0</v>
      </c>
      <c r="AP18" s="113">
        <f t="shared" ref="AP18" si="89">AN18+AO18</f>
        <v>0</v>
      </c>
      <c r="AQ18" s="113">
        <v>28296351.204142094</v>
      </c>
      <c r="AR18" s="113">
        <f t="shared" ref="AR18" si="90">AP18+AQ18</f>
        <v>28296351.204142094</v>
      </c>
      <c r="AS18" s="113">
        <v>66730.528284193671</v>
      </c>
      <c r="AT18" s="113">
        <f t="shared" ref="AT18" si="91">AR18+AS18</f>
        <v>28363081.732426286</v>
      </c>
      <c r="AU18" s="113">
        <v>66730.528284193671</v>
      </c>
      <c r="AV18" s="113">
        <f t="shared" ref="AV18" si="92">AT18+AU18</f>
        <v>28429812.260710478</v>
      </c>
      <c r="AW18" s="113">
        <v>66730.528284193671</v>
      </c>
      <c r="AX18" s="113">
        <f t="shared" ref="AX18" si="93">AV18+AW18</f>
        <v>28496542.78899467</v>
      </c>
      <c r="AY18" s="113">
        <v>66730.528284193671</v>
      </c>
      <c r="AZ18" s="113">
        <f t="shared" ref="AZ18" si="94">AX18+AY18</f>
        <v>28563273.317278862</v>
      </c>
      <c r="BA18" s="113">
        <v>66730.528284193671</v>
      </c>
      <c r="BB18" s="113">
        <f t="shared" ref="BB18" si="95">AZ18+BA18</f>
        <v>28630003.845563054</v>
      </c>
      <c r="BC18" s="113">
        <v>66730.528284193671</v>
      </c>
      <c r="BD18" s="113">
        <f t="shared" ref="BD18" si="96">BB18+BC18</f>
        <v>28696734.373847246</v>
      </c>
      <c r="BF18" s="120">
        <f t="shared" si="26"/>
        <v>15344292.270997129</v>
      </c>
    </row>
    <row r="19" spans="1:58" s="113" customFormat="1">
      <c r="A19" s="91" t="s">
        <v>96</v>
      </c>
      <c r="B19" s="91" t="s">
        <v>37</v>
      </c>
      <c r="C19" s="91" t="s">
        <v>38</v>
      </c>
      <c r="D19" s="91" t="s">
        <v>76</v>
      </c>
      <c r="E19" s="91" t="s">
        <v>98</v>
      </c>
      <c r="F19" s="91" t="str">
        <f t="shared" si="0"/>
        <v>DSTMPPCSSGCH</v>
      </c>
      <c r="G19" s="91" t="str">
        <f t="shared" si="1"/>
        <v>STMPPCSSGCH</v>
      </c>
      <c r="H19" s="113">
        <v>0</v>
      </c>
      <c r="I19" s="113">
        <v>0</v>
      </c>
      <c r="J19" s="113">
        <f t="shared" si="27"/>
        <v>0</v>
      </c>
      <c r="K19" s="113">
        <v>0</v>
      </c>
      <c r="L19" s="113">
        <f t="shared" si="28"/>
        <v>0</v>
      </c>
      <c r="M19" s="113">
        <v>0</v>
      </c>
      <c r="N19" s="113">
        <f t="shared" si="29"/>
        <v>0</v>
      </c>
      <c r="O19" s="113">
        <v>-565.90894335670203</v>
      </c>
      <c r="P19" s="113">
        <f t="shared" si="30"/>
        <v>-565.90894335670203</v>
      </c>
      <c r="Q19" s="113">
        <v>-1131.8178867134041</v>
      </c>
      <c r="R19" s="113">
        <f t="shared" si="31"/>
        <v>-1697.7268300701062</v>
      </c>
      <c r="S19" s="113">
        <v>-1131.8178867134041</v>
      </c>
      <c r="T19" s="113">
        <f t="shared" si="32"/>
        <v>-2829.54471678351</v>
      </c>
      <c r="U19" s="113">
        <v>-2058.4626317334287</v>
      </c>
      <c r="V19" s="113">
        <f t="shared" si="33"/>
        <v>-4888.0073485169387</v>
      </c>
      <c r="W19" s="113">
        <v>-2058.4626317334287</v>
      </c>
      <c r="X19" s="113">
        <f t="shared" si="34"/>
        <v>-6946.4699802503674</v>
      </c>
      <c r="Y19" s="113">
        <v>-2058.4626317334287</v>
      </c>
      <c r="Z19" s="113">
        <f t="shared" si="35"/>
        <v>-9004.932611983797</v>
      </c>
      <c r="AA19" s="113">
        <v>-2058.4626317334287</v>
      </c>
      <c r="AB19" s="113">
        <f t="shared" si="36"/>
        <v>-11063.395243717227</v>
      </c>
      <c r="AC19" s="113">
        <v>-2058.4626317334287</v>
      </c>
      <c r="AD19" s="113">
        <f t="shared" si="37"/>
        <v>-13121.857875450656</v>
      </c>
      <c r="AE19" s="113">
        <v>-2058.4626317334287</v>
      </c>
      <c r="AF19" s="113">
        <f t="shared" si="38"/>
        <v>-15180.320507184086</v>
      </c>
      <c r="AG19" s="113">
        <v>-2058.4626317334287</v>
      </c>
      <c r="AH19" s="113">
        <f t="shared" si="39"/>
        <v>-17238.783138917515</v>
      </c>
      <c r="AI19" s="113">
        <v>-2058.4626317334287</v>
      </c>
      <c r="AJ19" s="113">
        <f t="shared" si="40"/>
        <v>-19297.245770650945</v>
      </c>
      <c r="AK19" s="113">
        <v>-2058.4626317334287</v>
      </c>
      <c r="AL19" s="113">
        <f t="shared" si="41"/>
        <v>-21355.708402384374</v>
      </c>
      <c r="AM19" s="113">
        <v>-2058.4626317334287</v>
      </c>
      <c r="AN19" s="113">
        <f t="shared" si="42"/>
        <v>-23414.171034117804</v>
      </c>
      <c r="AO19" s="113">
        <v>-2058.4626317334287</v>
      </c>
      <c r="AP19" s="113">
        <f t="shared" si="43"/>
        <v>-25472.633665851234</v>
      </c>
      <c r="AQ19" s="113">
        <v>-2058.4626317334287</v>
      </c>
      <c r="AR19" s="113">
        <f t="shared" si="44"/>
        <v>-27531.096297584663</v>
      </c>
      <c r="AS19" s="113">
        <v>-2058.4626317334287</v>
      </c>
      <c r="AT19" s="113">
        <f t="shared" si="45"/>
        <v>-29589.558929318093</v>
      </c>
      <c r="AU19" s="113">
        <v>-2058.4626317334287</v>
      </c>
      <c r="AV19" s="113">
        <f t="shared" si="46"/>
        <v>-31648.021561051522</v>
      </c>
      <c r="AW19" s="113">
        <v>-2058.4626317334287</v>
      </c>
      <c r="AX19" s="113">
        <f t="shared" si="47"/>
        <v>-33706.484192784948</v>
      </c>
      <c r="AY19" s="113">
        <v>-2058.4626317334287</v>
      </c>
      <c r="AZ19" s="113">
        <f t="shared" si="48"/>
        <v>-35764.946824518374</v>
      </c>
      <c r="BA19" s="113">
        <v>-2058.4626317334287</v>
      </c>
      <c r="BB19" s="113">
        <f t="shared" si="49"/>
        <v>-37823.4094562518</v>
      </c>
      <c r="BC19" s="113">
        <v>-2058.4626317334287</v>
      </c>
      <c r="BD19" s="113">
        <f t="shared" si="50"/>
        <v>-39881.872087985226</v>
      </c>
      <c r="BF19" s="120">
        <f t="shared" si="26"/>
        <v>-27531.096297584656</v>
      </c>
    </row>
    <row r="20" spans="1:58" s="113" customFormat="1">
      <c r="A20" s="91" t="s">
        <v>5</v>
      </c>
      <c r="B20" s="91" t="s">
        <v>37</v>
      </c>
      <c r="C20" s="91" t="s">
        <v>38</v>
      </c>
      <c r="D20" s="91" t="s">
        <v>76</v>
      </c>
      <c r="E20" s="91" t="s">
        <v>69</v>
      </c>
      <c r="F20" s="91" t="str">
        <f t="shared" si="0"/>
        <v>DSTMPSSGCH</v>
      </c>
      <c r="G20" s="91" t="str">
        <f t="shared" si="1"/>
        <v>STMPSSGCH</v>
      </c>
      <c r="H20" s="113">
        <v>-177935732.21000001</v>
      </c>
      <c r="I20" s="113">
        <v>608862.50484054524</v>
      </c>
      <c r="J20" s="113">
        <f t="shared" si="27"/>
        <v>-177326869.70515946</v>
      </c>
      <c r="K20" s="113">
        <v>609594.70664654591</v>
      </c>
      <c r="L20" s="113">
        <f t="shared" si="28"/>
        <v>-176717274.99851292</v>
      </c>
      <c r="M20" s="113">
        <v>610644.75378108502</v>
      </c>
      <c r="N20" s="113">
        <f t="shared" si="29"/>
        <v>-176106630.24473184</v>
      </c>
      <c r="O20" s="113">
        <v>611728.83793646959</v>
      </c>
      <c r="P20" s="113">
        <f t="shared" si="30"/>
        <v>-175494901.40679538</v>
      </c>
      <c r="Q20" s="113">
        <v>612500.91255462856</v>
      </c>
      <c r="R20" s="113">
        <f t="shared" si="31"/>
        <v>-174882400.49424076</v>
      </c>
      <c r="S20" s="113">
        <v>612861.38061410293</v>
      </c>
      <c r="T20" s="113">
        <f t="shared" si="32"/>
        <v>-174269539.11362666</v>
      </c>
      <c r="U20" s="113">
        <v>65981.778428838821</v>
      </c>
      <c r="V20" s="113">
        <f t="shared" si="33"/>
        <v>-174203557.33519781</v>
      </c>
      <c r="W20" s="113">
        <v>68746.457642164547</v>
      </c>
      <c r="X20" s="113">
        <f t="shared" si="34"/>
        <v>-174134810.87755564</v>
      </c>
      <c r="Y20" s="113">
        <v>71682.867700332543</v>
      </c>
      <c r="Z20" s="113">
        <f t="shared" si="35"/>
        <v>-174063128.0098553</v>
      </c>
      <c r="AA20" s="113">
        <v>74619.277758500539</v>
      </c>
      <c r="AB20" s="113">
        <f t="shared" si="36"/>
        <v>-173988508.73209679</v>
      </c>
      <c r="AC20" s="113">
        <v>77555.687816668302</v>
      </c>
      <c r="AD20" s="113">
        <f t="shared" si="37"/>
        <v>-173910953.04428011</v>
      </c>
      <c r="AE20" s="113">
        <v>80492.097874836531</v>
      </c>
      <c r="AF20" s="113">
        <f t="shared" si="38"/>
        <v>-173830460.94640526</v>
      </c>
      <c r="AG20" s="113">
        <v>83374.906451931689</v>
      </c>
      <c r="AH20" s="113">
        <f t="shared" si="39"/>
        <v>-173747086.03995332</v>
      </c>
      <c r="AI20" s="113">
        <v>86194.762676409679</v>
      </c>
      <c r="AJ20" s="113">
        <f t="shared" si="40"/>
        <v>-173660891.2772769</v>
      </c>
      <c r="AK20" s="113">
        <v>89068.220381959807</v>
      </c>
      <c r="AL20" s="113">
        <f t="shared" si="41"/>
        <v>-173571823.05689496</v>
      </c>
      <c r="AM20" s="113">
        <v>92004.630440127803</v>
      </c>
      <c r="AN20" s="113">
        <f t="shared" si="42"/>
        <v>-173479818.42645484</v>
      </c>
      <c r="AO20" s="113">
        <v>94201.925054663559</v>
      </c>
      <c r="AP20" s="113">
        <f t="shared" si="43"/>
        <v>-173385616.50140017</v>
      </c>
      <c r="AQ20" s="113">
        <v>91342.254393589683</v>
      </c>
      <c r="AR20" s="113">
        <f t="shared" si="44"/>
        <v>-173294274.2470066</v>
      </c>
      <c r="AS20" s="113">
        <v>89219.171248760307</v>
      </c>
      <c r="AT20" s="113">
        <f t="shared" si="45"/>
        <v>-173205055.07575783</v>
      </c>
      <c r="AU20" s="113">
        <v>92150.525452152826</v>
      </c>
      <c r="AV20" s="113">
        <f t="shared" si="46"/>
        <v>-173112904.55030566</v>
      </c>
      <c r="AW20" s="113">
        <v>95081.879655544646</v>
      </c>
      <c r="AX20" s="113">
        <f t="shared" si="47"/>
        <v>-173017822.67065012</v>
      </c>
      <c r="AY20" s="113">
        <v>98013.233858937165</v>
      </c>
      <c r="AZ20" s="113">
        <f t="shared" si="48"/>
        <v>-172919809.43679118</v>
      </c>
      <c r="BA20" s="113">
        <v>100944.58806232922</v>
      </c>
      <c r="BB20" s="113">
        <f t="shared" si="49"/>
        <v>-172818864.84872887</v>
      </c>
      <c r="BC20" s="113">
        <v>103875.93819670728</v>
      </c>
      <c r="BD20" s="113">
        <f t="shared" si="50"/>
        <v>-172714988.91053215</v>
      </c>
      <c r="BF20" s="120">
        <f t="shared" si="26"/>
        <v>-173289185.84524292</v>
      </c>
    </row>
    <row r="21" spans="1:58" s="113" customFormat="1">
      <c r="A21" s="91" t="s">
        <v>6</v>
      </c>
      <c r="B21" s="91"/>
      <c r="C21" s="91"/>
      <c r="D21" s="91"/>
      <c r="E21" s="91"/>
      <c r="F21" s="91"/>
      <c r="G21" s="91"/>
      <c r="H21" s="121">
        <f>SUBTOTAL(9,H12:H20)</f>
        <v>-2496693129.5334406</v>
      </c>
      <c r="I21" s="121">
        <f t="shared" ref="I21:BD21" si="97">SUBTOTAL(9,I12:I20)</f>
        <v>-5683810.1811569976</v>
      </c>
      <c r="J21" s="121">
        <f t="shared" si="97"/>
        <v>-2502376939.7145977</v>
      </c>
      <c r="K21" s="121">
        <f t="shared" si="97"/>
        <v>-5686876.1886230204</v>
      </c>
      <c r="L21" s="121">
        <f t="shared" si="97"/>
        <v>-2508063815.9032202</v>
      </c>
      <c r="M21" s="121">
        <f t="shared" si="97"/>
        <v>-5681221.873580684</v>
      </c>
      <c r="N21" s="121">
        <f t="shared" si="97"/>
        <v>-2513745037.7768011</v>
      </c>
      <c r="O21" s="121">
        <f t="shared" si="97"/>
        <v>-5677864.0614335937</v>
      </c>
      <c r="P21" s="121">
        <f t="shared" si="97"/>
        <v>-2519422901.8382354</v>
      </c>
      <c r="Q21" s="121">
        <f t="shared" si="97"/>
        <v>-5676037.0067807706</v>
      </c>
      <c r="R21" s="121">
        <f t="shared" si="97"/>
        <v>-2525098938.8450155</v>
      </c>
      <c r="S21" s="121">
        <f t="shared" si="97"/>
        <v>-5683076.8004011335</v>
      </c>
      <c r="T21" s="121">
        <f t="shared" si="97"/>
        <v>-2530782015.6454167</v>
      </c>
      <c r="U21" s="121">
        <f t="shared" si="97"/>
        <v>-15614646.097327122</v>
      </c>
      <c r="V21" s="121">
        <f t="shared" si="97"/>
        <v>-2546396661.742744</v>
      </c>
      <c r="W21" s="121">
        <f t="shared" si="97"/>
        <v>-15599434.722848872</v>
      </c>
      <c r="X21" s="121">
        <f t="shared" si="97"/>
        <v>-2561996096.4655929</v>
      </c>
      <c r="Y21" s="121">
        <f t="shared" si="97"/>
        <v>-15585271.770338077</v>
      </c>
      <c r="Z21" s="121">
        <f t="shared" si="97"/>
        <v>-2577581368.2359309</v>
      </c>
      <c r="AA21" s="121">
        <f t="shared" si="97"/>
        <v>-15575331.926817551</v>
      </c>
      <c r="AB21" s="121">
        <f t="shared" si="97"/>
        <v>-2593156700.1627483</v>
      </c>
      <c r="AC21" s="121">
        <f t="shared" si="97"/>
        <v>-3102481.2749483562</v>
      </c>
      <c r="AD21" s="121">
        <f t="shared" si="97"/>
        <v>-2596259181.4376965</v>
      </c>
      <c r="AE21" s="121">
        <f t="shared" si="97"/>
        <v>-15856465.73762352</v>
      </c>
      <c r="AF21" s="121">
        <f t="shared" si="97"/>
        <v>-2612115647.1753201</v>
      </c>
      <c r="AG21" s="121">
        <f t="shared" si="97"/>
        <v>-15906145.663670151</v>
      </c>
      <c r="AH21" s="121">
        <f t="shared" si="97"/>
        <v>-2628021792.8389902</v>
      </c>
      <c r="AI21" s="121">
        <f t="shared" si="97"/>
        <v>-15820160.153895238</v>
      </c>
      <c r="AJ21" s="121">
        <f t="shared" si="97"/>
        <v>-2643841952.9928856</v>
      </c>
      <c r="AK21" s="121">
        <f t="shared" si="97"/>
        <v>-15944819.257888023</v>
      </c>
      <c r="AL21" s="121">
        <f t="shared" si="97"/>
        <v>-2659786772.2507734</v>
      </c>
      <c r="AM21" s="121">
        <f t="shared" si="97"/>
        <v>-15978801.729054818</v>
      </c>
      <c r="AN21" s="121">
        <f t="shared" si="97"/>
        <v>-2675765573.9798288</v>
      </c>
      <c r="AO21" s="121">
        <f t="shared" si="97"/>
        <v>-15998860.787480554</v>
      </c>
      <c r="AP21" s="121">
        <f t="shared" si="97"/>
        <v>-2691764434.7673092</v>
      </c>
      <c r="AQ21" s="121">
        <f t="shared" si="97"/>
        <v>51696405.904921509</v>
      </c>
      <c r="AR21" s="121">
        <f t="shared" si="97"/>
        <v>-2640068028.8623877</v>
      </c>
      <c r="AS21" s="121">
        <f t="shared" si="97"/>
        <v>-15887507.851553977</v>
      </c>
      <c r="AT21" s="121">
        <f t="shared" si="97"/>
        <v>-2655955536.7139421</v>
      </c>
      <c r="AU21" s="121">
        <f t="shared" si="97"/>
        <v>-15873744.803927321</v>
      </c>
      <c r="AV21" s="121">
        <f t="shared" si="97"/>
        <v>-2671829281.517869</v>
      </c>
      <c r="AW21" s="121">
        <f t="shared" si="97"/>
        <v>-15902925.866294019</v>
      </c>
      <c r="AX21" s="121">
        <f t="shared" si="97"/>
        <v>-2687732207.3841629</v>
      </c>
      <c r="AY21" s="121">
        <f t="shared" si="97"/>
        <v>105136347.35895056</v>
      </c>
      <c r="AZ21" s="121">
        <f t="shared" si="97"/>
        <v>-2582595860.0252132</v>
      </c>
      <c r="BA21" s="121">
        <f t="shared" si="97"/>
        <v>-12810963.293180509</v>
      </c>
      <c r="BB21" s="121">
        <f t="shared" si="97"/>
        <v>-2595406823.3183928</v>
      </c>
      <c r="BC21" s="121">
        <f t="shared" si="97"/>
        <v>-12961877.492404478</v>
      </c>
      <c r="BD21" s="121">
        <f t="shared" si="97"/>
        <v>-2608368700.8107972</v>
      </c>
      <c r="BF21" s="122">
        <f t="shared" ref="BF21" si="98">SUBTOTAL(9,BF12:BF20)</f>
        <v>-2642557893.2798367</v>
      </c>
    </row>
    <row r="22" spans="1:58" s="113" customFormat="1">
      <c r="A22" s="91"/>
      <c r="B22" s="91"/>
      <c r="C22" s="91"/>
      <c r="D22" s="91"/>
      <c r="E22" s="91"/>
      <c r="F22" s="91"/>
      <c r="G22" s="91"/>
      <c r="BF22" s="120"/>
    </row>
    <row r="23" spans="1:58" s="113" customFormat="1">
      <c r="A23" s="11" t="s">
        <v>7</v>
      </c>
      <c r="B23" s="91"/>
      <c r="C23" s="91"/>
      <c r="D23" s="91"/>
      <c r="E23" s="91"/>
      <c r="F23" s="91"/>
      <c r="G23" s="91"/>
      <c r="BF23" s="120"/>
    </row>
    <row r="24" spans="1:58" s="113" customFormat="1">
      <c r="A24" s="91" t="s">
        <v>3</v>
      </c>
      <c r="B24" s="91" t="s">
        <v>37</v>
      </c>
      <c r="C24" s="91" t="s">
        <v>35</v>
      </c>
      <c r="D24" s="91" t="s">
        <v>76</v>
      </c>
      <c r="E24" s="91" t="s">
        <v>70</v>
      </c>
      <c r="F24" s="91" t="str">
        <f>D24&amp;E24&amp;C24</f>
        <v>DHYDPDGP</v>
      </c>
      <c r="G24" s="91" t="str">
        <f>E24&amp;C24</f>
        <v>HYDPDGP</v>
      </c>
      <c r="H24" s="113">
        <v>-129442410.27000003</v>
      </c>
      <c r="I24" s="113">
        <v>-68795.209061277972</v>
      </c>
      <c r="J24" s="113">
        <f t="shared" ref="J24:J28" si="99">H24+I24</f>
        <v>-129511205.47906131</v>
      </c>
      <c r="K24" s="113">
        <v>-68606.148571250786</v>
      </c>
      <c r="L24" s="113">
        <f t="shared" ref="L24:L28" si="100">J24+K24</f>
        <v>-129579811.62763256</v>
      </c>
      <c r="M24" s="113">
        <v>-68417.088081223686</v>
      </c>
      <c r="N24" s="113">
        <f t="shared" ref="N24:N28" si="101">L24+M24</f>
        <v>-129648228.71571378</v>
      </c>
      <c r="O24" s="113">
        <v>-68228.0275911965</v>
      </c>
      <c r="P24" s="113">
        <f t="shared" ref="P24:P28" si="102">N24+O24</f>
        <v>-129716456.74330498</v>
      </c>
      <c r="Q24" s="113">
        <v>-68038.967101169372</v>
      </c>
      <c r="R24" s="113">
        <f t="shared" ref="R24:R28" si="103">P24+Q24</f>
        <v>-129784495.71040615</v>
      </c>
      <c r="S24" s="113">
        <v>-67849.906611142185</v>
      </c>
      <c r="T24" s="113">
        <f t="shared" ref="T24:T28" si="104">R24+S24</f>
        <v>-129852345.6170173</v>
      </c>
      <c r="U24" s="113">
        <v>-168054.318155488</v>
      </c>
      <c r="V24" s="113">
        <f t="shared" ref="V24:V28" si="105">T24+U24</f>
        <v>-130020399.93517278</v>
      </c>
      <c r="W24" s="113">
        <v>-167775.80844235676</v>
      </c>
      <c r="X24" s="113">
        <f t="shared" ref="X24:X28" si="106">V24+W24</f>
        <v>-130188175.74361514</v>
      </c>
      <c r="Y24" s="113">
        <v>-167497.29872922559</v>
      </c>
      <c r="Z24" s="113">
        <f t="shared" ref="Z24:Z28" si="107">X24+Y24</f>
        <v>-130355673.04234436</v>
      </c>
      <c r="AA24" s="113">
        <v>-167218.78901609429</v>
      </c>
      <c r="AB24" s="113">
        <f t="shared" ref="AB24:AB28" si="108">Z24+AA24</f>
        <v>-130522891.83136046</v>
      </c>
      <c r="AC24" s="113">
        <v>-166940.27930296311</v>
      </c>
      <c r="AD24" s="113">
        <f t="shared" ref="AD24:AD28" si="109">AB24+AC24</f>
        <v>-130689832.11066343</v>
      </c>
      <c r="AE24" s="113">
        <v>-166661.76958983182</v>
      </c>
      <c r="AF24" s="113">
        <f t="shared" ref="AF24:AF28" si="110">AD24+AE24</f>
        <v>-130856493.88025326</v>
      </c>
      <c r="AG24" s="113">
        <v>-166383.2598767007</v>
      </c>
      <c r="AH24" s="113">
        <f t="shared" ref="AH24:AH28" si="111">AF24+AG24</f>
        <v>-131022877.14012995</v>
      </c>
      <c r="AI24" s="113">
        <v>-166104.75016356935</v>
      </c>
      <c r="AJ24" s="113">
        <f t="shared" ref="AJ24:AJ28" si="112">AH24+AI24</f>
        <v>-131188981.89029352</v>
      </c>
      <c r="AK24" s="113">
        <v>-165826.24045043823</v>
      </c>
      <c r="AL24" s="113">
        <f t="shared" ref="AL24:AL28" si="113">AJ24+AK24</f>
        <v>-131354808.13074397</v>
      </c>
      <c r="AM24" s="113">
        <v>-165547.73073730693</v>
      </c>
      <c r="AN24" s="113">
        <f t="shared" ref="AN24:AN28" si="114">AL24+AM24</f>
        <v>-131520355.86148128</v>
      </c>
      <c r="AO24" s="113">
        <v>-165269.22102417576</v>
      </c>
      <c r="AP24" s="113">
        <f t="shared" ref="AP24:AP28" si="115">AN24+AO24</f>
        <v>-131685625.08250545</v>
      </c>
      <c r="AQ24" s="113">
        <v>-164990.71131104446</v>
      </c>
      <c r="AR24" s="113">
        <f t="shared" ref="AR24:AR28" si="116">AP24+AQ24</f>
        <v>-131850615.79381649</v>
      </c>
      <c r="AS24" s="113">
        <v>-164712.20159791328</v>
      </c>
      <c r="AT24" s="113">
        <f t="shared" ref="AT24:AT28" si="117">AR24+AS24</f>
        <v>-132015327.99541441</v>
      </c>
      <c r="AU24" s="113">
        <v>-164433.69188478205</v>
      </c>
      <c r="AV24" s="113">
        <f t="shared" ref="AV24:AV28" si="118">AT24+AU24</f>
        <v>-132179761.68729919</v>
      </c>
      <c r="AW24" s="113">
        <v>-164155.18217165081</v>
      </c>
      <c r="AX24" s="113">
        <f t="shared" ref="AX24:AX28" si="119">AV24+AW24</f>
        <v>-132343916.86947085</v>
      </c>
      <c r="AY24" s="113">
        <v>-163876.67245851958</v>
      </c>
      <c r="AZ24" s="113">
        <f t="shared" ref="AZ24:AZ28" si="120">AX24+AY24</f>
        <v>-132507793.54192936</v>
      </c>
      <c r="BA24" s="113">
        <v>-163598.1627453884</v>
      </c>
      <c r="BB24" s="113">
        <f t="shared" ref="BB24:BB28" si="121">AZ24+BA24</f>
        <v>-132671391.70467475</v>
      </c>
      <c r="BC24" s="113">
        <v>-163319.65303225711</v>
      </c>
      <c r="BD24" s="113">
        <f t="shared" ref="BD24:BD28" si="122">BB24+BC24</f>
        <v>-132834711.35770701</v>
      </c>
      <c r="BF24" s="120">
        <f>AVERAGE(AF24,AH24,AJ24,AL24,AN24,AP24,AR24,AT24,AV24,AX24,AZ24,BB24,BD24)</f>
        <v>-131848666.22582458</v>
      </c>
    </row>
    <row r="25" spans="1:58" s="113" customFormat="1">
      <c r="A25" s="91" t="s">
        <v>4</v>
      </c>
      <c r="B25" s="91" t="s">
        <v>37</v>
      </c>
      <c r="C25" s="91" t="s">
        <v>36</v>
      </c>
      <c r="D25" s="91" t="s">
        <v>76</v>
      </c>
      <c r="E25" s="91" t="s">
        <v>70</v>
      </c>
      <c r="F25" s="91" t="str">
        <f>D25&amp;E25&amp;C25</f>
        <v>DHYDPDGU</v>
      </c>
      <c r="G25" s="91" t="str">
        <f>E25&amp;C25</f>
        <v>HYDPDGU</v>
      </c>
      <c r="H25" s="113">
        <v>-29299683.530000001</v>
      </c>
      <c r="I25" s="113">
        <v>-38057.887761258848</v>
      </c>
      <c r="J25" s="113">
        <f t="shared" si="99"/>
        <v>-29337741.417761259</v>
      </c>
      <c r="K25" s="113">
        <v>-37983.047882685663</v>
      </c>
      <c r="L25" s="113">
        <f t="shared" si="100"/>
        <v>-29375724.465643946</v>
      </c>
      <c r="M25" s="113">
        <v>-37908.208004112479</v>
      </c>
      <c r="N25" s="113">
        <f t="shared" si="101"/>
        <v>-29413632.673648059</v>
      </c>
      <c r="O25" s="113">
        <v>-37833.368125539309</v>
      </c>
      <c r="P25" s="113">
        <f t="shared" si="102"/>
        <v>-29451466.041773599</v>
      </c>
      <c r="Q25" s="113">
        <v>-37758.528246966125</v>
      </c>
      <c r="R25" s="113">
        <f t="shared" si="103"/>
        <v>-29489224.570020564</v>
      </c>
      <c r="S25" s="113">
        <v>-37683.688368392941</v>
      </c>
      <c r="T25" s="113">
        <f t="shared" si="104"/>
        <v>-29526908.258388955</v>
      </c>
      <c r="U25" s="113">
        <v>-74302.642045771412</v>
      </c>
      <c r="V25" s="113">
        <f t="shared" si="105"/>
        <v>-29601210.900434725</v>
      </c>
      <c r="W25" s="113">
        <v>-74192.683565494837</v>
      </c>
      <c r="X25" s="113">
        <f t="shared" si="106"/>
        <v>-29675403.584000219</v>
      </c>
      <c r="Y25" s="113">
        <v>-74082.725085218291</v>
      </c>
      <c r="Z25" s="113">
        <f t="shared" si="107"/>
        <v>-29749486.309085436</v>
      </c>
      <c r="AA25" s="113">
        <v>-73972.766604941717</v>
      </c>
      <c r="AB25" s="113">
        <f t="shared" si="108"/>
        <v>-29823459.075690378</v>
      </c>
      <c r="AC25" s="113">
        <v>-73862.808124665142</v>
      </c>
      <c r="AD25" s="113">
        <f t="shared" si="109"/>
        <v>-29897321.883815043</v>
      </c>
      <c r="AE25" s="113">
        <v>-73752.849644388567</v>
      </c>
      <c r="AF25" s="113">
        <f t="shared" si="110"/>
        <v>-29971074.733459432</v>
      </c>
      <c r="AG25" s="113">
        <v>-73642.891164111992</v>
      </c>
      <c r="AH25" s="113">
        <f t="shared" si="111"/>
        <v>-30044717.624623545</v>
      </c>
      <c r="AI25" s="113">
        <v>-73532.932683835446</v>
      </c>
      <c r="AJ25" s="113">
        <f t="shared" si="112"/>
        <v>-30118250.557307381</v>
      </c>
      <c r="AK25" s="113">
        <v>-73422.974203558872</v>
      </c>
      <c r="AL25" s="113">
        <f t="shared" si="113"/>
        <v>-30191673.531510942</v>
      </c>
      <c r="AM25" s="113">
        <v>-73313.015723282326</v>
      </c>
      <c r="AN25" s="113">
        <f t="shared" si="114"/>
        <v>-30264986.547234222</v>
      </c>
      <c r="AO25" s="113">
        <v>-73203.057243005751</v>
      </c>
      <c r="AP25" s="113">
        <f t="shared" si="115"/>
        <v>-30338189.604477227</v>
      </c>
      <c r="AQ25" s="113">
        <v>-73093.098762729176</v>
      </c>
      <c r="AR25" s="113">
        <f t="shared" si="116"/>
        <v>-30411282.703239955</v>
      </c>
      <c r="AS25" s="113">
        <v>-72983.140282452601</v>
      </c>
      <c r="AT25" s="113">
        <f t="shared" si="117"/>
        <v>-30484265.843522407</v>
      </c>
      <c r="AU25" s="113">
        <v>-72873.181802176026</v>
      </c>
      <c r="AV25" s="113">
        <f t="shared" si="118"/>
        <v>-30557139.025324583</v>
      </c>
      <c r="AW25" s="113">
        <v>-72763.223321899481</v>
      </c>
      <c r="AX25" s="113">
        <f t="shared" si="119"/>
        <v>-30629902.248646483</v>
      </c>
      <c r="AY25" s="113">
        <v>-72653.264841622906</v>
      </c>
      <c r="AZ25" s="113">
        <f t="shared" si="120"/>
        <v>-30702555.513488106</v>
      </c>
      <c r="BA25" s="113">
        <v>-72543.30636134636</v>
      </c>
      <c r="BB25" s="113">
        <f t="shared" si="121"/>
        <v>-30775098.819849454</v>
      </c>
      <c r="BC25" s="113">
        <v>-72433.347881069785</v>
      </c>
      <c r="BD25" s="113">
        <f t="shared" si="122"/>
        <v>-30847532.167730525</v>
      </c>
      <c r="BF25" s="120">
        <f>AVERAGE(AF25,AH25,AJ25,AL25,AN25,AP25,AR25,AT25,AV25,AX25,AZ25,BB25,BD25)</f>
        <v>-30410512.993878014</v>
      </c>
    </row>
    <row r="26" spans="1:58" s="113" customFormat="1">
      <c r="A26" s="91" t="s">
        <v>5</v>
      </c>
      <c r="B26" s="91" t="s">
        <v>40</v>
      </c>
      <c r="C26" s="91" t="s">
        <v>40</v>
      </c>
      <c r="D26" s="91" t="s">
        <v>76</v>
      </c>
      <c r="E26" s="91" t="s">
        <v>70</v>
      </c>
      <c r="F26" s="91" t="str">
        <f>D26&amp;E26&amp;C26</f>
        <v>DHYDPSG-P</v>
      </c>
      <c r="G26" s="91" t="str">
        <f>E26&amp;C26</f>
        <v>HYDPSG-P</v>
      </c>
      <c r="H26" s="113">
        <v>-49450607.183076933</v>
      </c>
      <c r="I26" s="113">
        <v>-938909.49664973922</v>
      </c>
      <c r="J26" s="113">
        <f t="shared" si="99"/>
        <v>-50389516.679726675</v>
      </c>
      <c r="K26" s="113">
        <v>-590829.7522840302</v>
      </c>
      <c r="L26" s="113">
        <f t="shared" si="100"/>
        <v>-50980346.432010703</v>
      </c>
      <c r="M26" s="113">
        <v>-615450.07307381567</v>
      </c>
      <c r="N26" s="113">
        <f t="shared" si="101"/>
        <v>-51595796.505084522</v>
      </c>
      <c r="O26" s="113">
        <v>-412323.67748956988</v>
      </c>
      <c r="P26" s="113">
        <f t="shared" si="102"/>
        <v>-52008120.182574093</v>
      </c>
      <c r="Q26" s="113">
        <v>-437981.98217855394</v>
      </c>
      <c r="R26" s="113">
        <f t="shared" si="103"/>
        <v>-52446102.164752647</v>
      </c>
      <c r="S26" s="113">
        <v>687542.94503687031</v>
      </c>
      <c r="T26" s="113">
        <f t="shared" si="104"/>
        <v>-51758559.219715774</v>
      </c>
      <c r="U26" s="113">
        <v>-1097974.6914223689</v>
      </c>
      <c r="V26" s="113">
        <f t="shared" si="105"/>
        <v>-52856533.91113814</v>
      </c>
      <c r="W26" s="113">
        <v>-1163638.6719393791</v>
      </c>
      <c r="X26" s="113">
        <f t="shared" si="106"/>
        <v>-54020172.58307752</v>
      </c>
      <c r="Y26" s="113">
        <v>-1219302.6524563893</v>
      </c>
      <c r="Z26" s="113">
        <f t="shared" si="107"/>
        <v>-55239475.235533908</v>
      </c>
      <c r="AA26" s="113">
        <v>-1229158.7352312435</v>
      </c>
      <c r="AB26" s="113">
        <f t="shared" si="108"/>
        <v>-56468633.970765151</v>
      </c>
      <c r="AC26" s="113">
        <v>-1224014.8180060983</v>
      </c>
      <c r="AD26" s="113">
        <f t="shared" si="109"/>
        <v>-57692648.788771249</v>
      </c>
      <c r="AE26" s="113">
        <v>-1201870.9007921442</v>
      </c>
      <c r="AF26" s="113">
        <f t="shared" si="110"/>
        <v>-58894519.689563394</v>
      </c>
      <c r="AG26" s="113">
        <v>-1213620.5948262084</v>
      </c>
      <c r="AH26" s="113">
        <f t="shared" si="111"/>
        <v>-60108140.2843896</v>
      </c>
      <c r="AI26" s="113">
        <v>-1224901.9717092761</v>
      </c>
      <c r="AJ26" s="113">
        <f t="shared" si="112"/>
        <v>-61333042.256098874</v>
      </c>
      <c r="AK26" s="113">
        <v>-1227578.5398178478</v>
      </c>
      <c r="AL26" s="113">
        <f t="shared" si="113"/>
        <v>-62560620.795916721</v>
      </c>
      <c r="AM26" s="113">
        <v>-1230548.2760647805</v>
      </c>
      <c r="AN26" s="113">
        <f t="shared" si="114"/>
        <v>-63791169.071981505</v>
      </c>
      <c r="AO26" s="113">
        <v>-1194848.8457299317</v>
      </c>
      <c r="AP26" s="113">
        <f t="shared" si="115"/>
        <v>-64986017.917711437</v>
      </c>
      <c r="AQ26" s="113">
        <v>-1118109.7995681372</v>
      </c>
      <c r="AR26" s="113">
        <f t="shared" si="116"/>
        <v>-66104127.717279576</v>
      </c>
      <c r="AS26" s="113">
        <v>-1300752.8197346339</v>
      </c>
      <c r="AT26" s="113">
        <f t="shared" si="117"/>
        <v>-67404880.537014216</v>
      </c>
      <c r="AU26" s="113">
        <v>-1300612.3069495512</v>
      </c>
      <c r="AV26" s="113">
        <f t="shared" si="118"/>
        <v>-68705492.843963772</v>
      </c>
      <c r="AW26" s="113">
        <v>-1288471.7941644695</v>
      </c>
      <c r="AX26" s="113">
        <f t="shared" si="119"/>
        <v>-69993964.638128236</v>
      </c>
      <c r="AY26" s="113">
        <v>-1300331.2813793868</v>
      </c>
      <c r="AZ26" s="113">
        <f t="shared" si="120"/>
        <v>-71294295.919507623</v>
      </c>
      <c r="BA26" s="113">
        <v>-1300190.768594305</v>
      </c>
      <c r="BB26" s="113">
        <f t="shared" si="121"/>
        <v>-72594486.688101932</v>
      </c>
      <c r="BC26" s="113">
        <v>-1288050.2558205933</v>
      </c>
      <c r="BD26" s="113">
        <f t="shared" si="122"/>
        <v>-73882536.94392252</v>
      </c>
      <c r="BF26" s="120">
        <f>AVERAGE(AF26,AH26,AJ26,AL26,AN26,AP26,AR26,AT26,AV26,AX26,AZ26,BB26,BD26)</f>
        <v>-66281022.715659946</v>
      </c>
    </row>
    <row r="27" spans="1:58" s="113" customFormat="1">
      <c r="A27" s="91" t="s">
        <v>5</v>
      </c>
      <c r="B27" s="91" t="s">
        <v>41</v>
      </c>
      <c r="C27" s="91" t="s">
        <v>41</v>
      </c>
      <c r="D27" s="91" t="s">
        <v>76</v>
      </c>
      <c r="E27" s="91" t="s">
        <v>70</v>
      </c>
      <c r="F27" s="91" t="str">
        <f>D27&amp;E27&amp;C27</f>
        <v>DHYDPSG-U</v>
      </c>
      <c r="G27" s="91" t="str">
        <f>E27&amp;C27</f>
        <v>HYDPSG-U</v>
      </c>
      <c r="H27" s="113">
        <v>-20317332.523846153</v>
      </c>
      <c r="I27" s="113">
        <v>-272455.40146188042</v>
      </c>
      <c r="J27" s="113">
        <f t="shared" si="99"/>
        <v>-20589787.925308034</v>
      </c>
      <c r="K27" s="113">
        <v>-273237.77071859525</v>
      </c>
      <c r="L27" s="113">
        <f t="shared" si="100"/>
        <v>-20863025.696026631</v>
      </c>
      <c r="M27" s="113">
        <v>-274152.3407339023</v>
      </c>
      <c r="N27" s="113">
        <f t="shared" si="101"/>
        <v>-21137178.036760531</v>
      </c>
      <c r="O27" s="113">
        <v>-274201.86115407269</v>
      </c>
      <c r="P27" s="113">
        <f t="shared" si="102"/>
        <v>-21411379.897914603</v>
      </c>
      <c r="Q27" s="113">
        <v>-274156.12127120886</v>
      </c>
      <c r="R27" s="113">
        <f t="shared" si="103"/>
        <v>-21685536.019185811</v>
      </c>
      <c r="S27" s="113">
        <v>-275788.70974272338</v>
      </c>
      <c r="T27" s="113">
        <f t="shared" si="104"/>
        <v>-21961324.728928536</v>
      </c>
      <c r="U27" s="113">
        <v>-324343.79502827465</v>
      </c>
      <c r="V27" s="113">
        <f t="shared" si="105"/>
        <v>-22285668.523956809</v>
      </c>
      <c r="W27" s="113">
        <v>-323940.3689200565</v>
      </c>
      <c r="X27" s="113">
        <f t="shared" si="106"/>
        <v>-22609608.892876867</v>
      </c>
      <c r="Y27" s="113">
        <v>-323536.94281183812</v>
      </c>
      <c r="Z27" s="113">
        <f t="shared" si="107"/>
        <v>-22933145.835688706</v>
      </c>
      <c r="AA27" s="113">
        <v>-323133.51670361997</v>
      </c>
      <c r="AB27" s="113">
        <f t="shared" si="108"/>
        <v>-23256279.352392327</v>
      </c>
      <c r="AC27" s="113">
        <v>-322730.09059540159</v>
      </c>
      <c r="AD27" s="113">
        <f t="shared" si="109"/>
        <v>-23579009.442987729</v>
      </c>
      <c r="AE27" s="113">
        <v>-322455.57513121015</v>
      </c>
      <c r="AF27" s="113">
        <f t="shared" si="110"/>
        <v>-23901465.01811894</v>
      </c>
      <c r="AG27" s="113">
        <v>-322181.05966701859</v>
      </c>
      <c r="AH27" s="113">
        <f t="shared" si="111"/>
        <v>-24223646.077785958</v>
      </c>
      <c r="AI27" s="113">
        <v>-321777.63355880033</v>
      </c>
      <c r="AJ27" s="113">
        <f t="shared" si="112"/>
        <v>-24545423.711344756</v>
      </c>
      <c r="AK27" s="113">
        <v>-321442.85239217558</v>
      </c>
      <c r="AL27" s="113">
        <f t="shared" si="113"/>
        <v>-24866866.56373693</v>
      </c>
      <c r="AM27" s="113">
        <v>-321108.07122555084</v>
      </c>
      <c r="AN27" s="113">
        <f t="shared" si="114"/>
        <v>-25187974.634962481</v>
      </c>
      <c r="AO27" s="113">
        <v>-323914.65245573781</v>
      </c>
      <c r="AP27" s="113">
        <f t="shared" si="115"/>
        <v>-25511889.287418216</v>
      </c>
      <c r="AQ27" s="113">
        <v>-329319.31375950435</v>
      </c>
      <c r="AR27" s="113">
        <f t="shared" si="116"/>
        <v>-25841208.601177722</v>
      </c>
      <c r="AS27" s="113">
        <v>-331513.96772486577</v>
      </c>
      <c r="AT27" s="113">
        <f t="shared" si="117"/>
        <v>-26172722.568902589</v>
      </c>
      <c r="AU27" s="113">
        <v>-331110.54161664739</v>
      </c>
      <c r="AV27" s="113">
        <f t="shared" si="118"/>
        <v>-26503833.110519238</v>
      </c>
      <c r="AW27" s="113">
        <v>-330707.11550842924</v>
      </c>
      <c r="AX27" s="113">
        <f t="shared" si="119"/>
        <v>-26834540.226027668</v>
      </c>
      <c r="AY27" s="113">
        <v>-330303.68940021086</v>
      </c>
      <c r="AZ27" s="113">
        <f t="shared" si="120"/>
        <v>-27164843.915427878</v>
      </c>
      <c r="BA27" s="113">
        <v>-329900.26329199271</v>
      </c>
      <c r="BB27" s="113">
        <f t="shared" si="121"/>
        <v>-27494744.178719871</v>
      </c>
      <c r="BC27" s="113">
        <v>-329584.15267973044</v>
      </c>
      <c r="BD27" s="113">
        <f t="shared" si="122"/>
        <v>-27824328.331399601</v>
      </c>
      <c r="BF27" s="120">
        <f>AVERAGE(AF27,AH27,AJ27,AL27,AN27,AP27,AR27,AT27,AV27,AX27,AZ27,BB27,BD27)</f>
        <v>-25851806.632733993</v>
      </c>
    </row>
    <row r="28" spans="1:58" s="113" customFormat="1">
      <c r="A28" s="91" t="s">
        <v>100</v>
      </c>
      <c r="B28" s="91"/>
      <c r="C28" s="91" t="s">
        <v>40</v>
      </c>
      <c r="D28" s="91" t="s">
        <v>76</v>
      </c>
      <c r="E28" s="91" t="s">
        <v>102</v>
      </c>
      <c r="F28" s="91" t="str">
        <f>D28&amp;E28&amp;C28</f>
        <v>DHYDPKDSG-P</v>
      </c>
      <c r="G28" s="91" t="str">
        <f>E28&amp;C28</f>
        <v>HYDPKDSG-P</v>
      </c>
      <c r="H28" s="113">
        <v>-42525126.789999969</v>
      </c>
      <c r="I28" s="113">
        <v>-430250.49263902451</v>
      </c>
      <c r="J28" s="113">
        <f t="shared" si="99"/>
        <v>-42955377.282638997</v>
      </c>
      <c r="K28" s="113">
        <v>-430360.92059523618</v>
      </c>
      <c r="L28" s="113">
        <f t="shared" si="100"/>
        <v>-43385738.203234233</v>
      </c>
      <c r="M28" s="113">
        <v>-430444.7302281817</v>
      </c>
      <c r="N28" s="113">
        <f t="shared" si="101"/>
        <v>-43816182.933462411</v>
      </c>
      <c r="O28" s="113">
        <v>-430491.43457887252</v>
      </c>
      <c r="P28" s="113">
        <f t="shared" si="102"/>
        <v>-44246674.368041284</v>
      </c>
      <c r="Q28" s="113">
        <v>-430766.12083720136</v>
      </c>
      <c r="R28" s="113">
        <f t="shared" si="103"/>
        <v>-44677440.488878489</v>
      </c>
      <c r="S28" s="113">
        <v>-433036.80477374722</v>
      </c>
      <c r="T28" s="113">
        <f t="shared" si="104"/>
        <v>-45110477.293652236</v>
      </c>
      <c r="U28" s="113">
        <v>-438080.19350348529</v>
      </c>
      <c r="V28" s="113">
        <f t="shared" si="105"/>
        <v>-45548557.487155721</v>
      </c>
      <c r="W28" s="113">
        <v>-438080.19350348529</v>
      </c>
      <c r="X28" s="113">
        <f t="shared" si="106"/>
        <v>-45986637.680659205</v>
      </c>
      <c r="Y28" s="113">
        <v>-438080.19350348529</v>
      </c>
      <c r="Z28" s="113">
        <f t="shared" si="107"/>
        <v>-46424717.874162689</v>
      </c>
      <c r="AA28" s="113">
        <v>-438080.19350348529</v>
      </c>
      <c r="AB28" s="113">
        <f t="shared" si="108"/>
        <v>-46862798.067666173</v>
      </c>
      <c r="AC28" s="113">
        <v>-438080.19350348529</v>
      </c>
      <c r="AD28" s="113">
        <f t="shared" si="109"/>
        <v>-47300878.261169657</v>
      </c>
      <c r="AE28" s="113">
        <v>-438080.19350348529</v>
      </c>
      <c r="AF28" s="113">
        <f t="shared" si="110"/>
        <v>-47738958.454673141</v>
      </c>
      <c r="AG28" s="113">
        <v>-438080.19350348529</v>
      </c>
      <c r="AH28" s="113">
        <f t="shared" si="111"/>
        <v>-48177038.648176625</v>
      </c>
      <c r="AI28" s="113">
        <v>-438080.19350348529</v>
      </c>
      <c r="AJ28" s="113">
        <f t="shared" si="112"/>
        <v>-48615118.84168011</v>
      </c>
      <c r="AK28" s="113">
        <v>-438080.19350348529</v>
      </c>
      <c r="AL28" s="113">
        <f t="shared" si="113"/>
        <v>-49053199.035183594</v>
      </c>
      <c r="AM28" s="113">
        <v>-438080.19350348529</v>
      </c>
      <c r="AN28" s="113">
        <f t="shared" si="114"/>
        <v>-49491279.228687078</v>
      </c>
      <c r="AO28" s="113">
        <v>-438080.19350348529</v>
      </c>
      <c r="AP28" s="113">
        <f t="shared" si="115"/>
        <v>-49929359.422190562</v>
      </c>
      <c r="AQ28" s="113">
        <v>-438583.52448162442</v>
      </c>
      <c r="AR28" s="113">
        <f t="shared" si="116"/>
        <v>-50367942.946672186</v>
      </c>
      <c r="AS28" s="113">
        <v>-439086.85545976367</v>
      </c>
      <c r="AT28" s="113">
        <f t="shared" si="117"/>
        <v>-50807029.802131951</v>
      </c>
      <c r="AU28" s="113">
        <v>-439086.85545976367</v>
      </c>
      <c r="AV28" s="113">
        <f t="shared" si="118"/>
        <v>-51246116.657591715</v>
      </c>
      <c r="AW28" s="113">
        <v>-439086.85545976367</v>
      </c>
      <c r="AX28" s="113">
        <f t="shared" si="119"/>
        <v>-51685203.51305148</v>
      </c>
      <c r="AY28" s="113">
        <v>-439086.85545976367</v>
      </c>
      <c r="AZ28" s="113">
        <f t="shared" si="120"/>
        <v>-52124290.368511245</v>
      </c>
      <c r="BA28" s="113">
        <v>-439086.85545976367</v>
      </c>
      <c r="BB28" s="113">
        <f t="shared" si="121"/>
        <v>-52563377.223971009</v>
      </c>
      <c r="BC28" s="113">
        <v>-439086.85545976367</v>
      </c>
      <c r="BD28" s="113">
        <f t="shared" si="122"/>
        <v>-53002464.079430774</v>
      </c>
      <c r="BF28" s="120">
        <f>AVERAGE(AF28,AH28,AJ28,AL28,AN28,AP28,AR28,AT28,AV28,AX28,AZ28,BB28,BD28)</f>
        <v>-50369336.78630396</v>
      </c>
    </row>
    <row r="29" spans="1:58" s="113" customFormat="1">
      <c r="A29" s="91" t="s">
        <v>8</v>
      </c>
      <c r="B29" s="91"/>
      <c r="C29" s="91"/>
      <c r="D29" s="91"/>
      <c r="E29" s="91"/>
      <c r="F29" s="91"/>
      <c r="G29" s="91"/>
      <c r="H29" s="121">
        <f>SUBTOTAL(9,H24:H28)</f>
        <v>-271035160.29692304</v>
      </c>
      <c r="I29" s="121">
        <f t="shared" ref="I29:BD29" si="123">SUBTOTAL(9,I24:I28)</f>
        <v>-1748468.487573181</v>
      </c>
      <c r="J29" s="121">
        <f t="shared" si="123"/>
        <v>-272783628.78449631</v>
      </c>
      <c r="K29" s="121">
        <f t="shared" si="123"/>
        <v>-1401017.640051798</v>
      </c>
      <c r="L29" s="121">
        <f t="shared" si="123"/>
        <v>-274184646.42454809</v>
      </c>
      <c r="M29" s="121">
        <f t="shared" si="123"/>
        <v>-1426372.4401212358</v>
      </c>
      <c r="N29" s="121">
        <f t="shared" si="123"/>
        <v>-275611018.86466932</v>
      </c>
      <c r="O29" s="121">
        <f t="shared" si="123"/>
        <v>-1223078.3689392509</v>
      </c>
      <c r="P29" s="121">
        <f t="shared" si="123"/>
        <v>-276834097.23360854</v>
      </c>
      <c r="Q29" s="121">
        <f t="shared" si="123"/>
        <v>-1248701.7196350996</v>
      </c>
      <c r="R29" s="121">
        <f t="shared" si="123"/>
        <v>-278082798.95324361</v>
      </c>
      <c r="S29" s="121">
        <f t="shared" si="123"/>
        <v>-126816.16445913538</v>
      </c>
      <c r="T29" s="121">
        <f t="shared" si="123"/>
        <v>-278209615.11770284</v>
      </c>
      <c r="U29" s="121">
        <f t="shared" si="123"/>
        <v>-2102755.640155388</v>
      </c>
      <c r="V29" s="121">
        <f t="shared" si="123"/>
        <v>-280312370.75785816</v>
      </c>
      <c r="W29" s="121">
        <f t="shared" si="123"/>
        <v>-2167627.7263707723</v>
      </c>
      <c r="X29" s="121">
        <f t="shared" si="123"/>
        <v>-282479998.48422897</v>
      </c>
      <c r="Y29" s="121">
        <f t="shared" si="123"/>
        <v>-2222499.8125861567</v>
      </c>
      <c r="Z29" s="121">
        <f t="shared" si="123"/>
        <v>-284702498.2968151</v>
      </c>
      <c r="AA29" s="121">
        <f t="shared" si="123"/>
        <v>-2231564.001059385</v>
      </c>
      <c r="AB29" s="121">
        <f t="shared" si="123"/>
        <v>-286934062.29787445</v>
      </c>
      <c r="AC29" s="121">
        <f t="shared" si="123"/>
        <v>-2225628.1895326134</v>
      </c>
      <c r="AD29" s="121">
        <f t="shared" si="123"/>
        <v>-289159690.48740709</v>
      </c>
      <c r="AE29" s="121">
        <f t="shared" si="123"/>
        <v>-2202821.2886610599</v>
      </c>
      <c r="AF29" s="121">
        <f t="shared" si="123"/>
        <v>-291362511.77606821</v>
      </c>
      <c r="AG29" s="121">
        <f t="shared" si="123"/>
        <v>-2213907.9990375247</v>
      </c>
      <c r="AH29" s="121">
        <f t="shared" si="123"/>
        <v>-293576419.77510566</v>
      </c>
      <c r="AI29" s="121">
        <f t="shared" si="123"/>
        <v>-2224397.4816189669</v>
      </c>
      <c r="AJ29" s="121">
        <f t="shared" si="123"/>
        <v>-295800817.2567246</v>
      </c>
      <c r="AK29" s="121">
        <f t="shared" si="123"/>
        <v>-2226350.8003675062</v>
      </c>
      <c r="AL29" s="121">
        <f t="shared" si="123"/>
        <v>-298027168.05709213</v>
      </c>
      <c r="AM29" s="121">
        <f t="shared" si="123"/>
        <v>-2228597.2872544061</v>
      </c>
      <c r="AN29" s="121">
        <f t="shared" si="123"/>
        <v>-300255765.34434652</v>
      </c>
      <c r="AO29" s="121">
        <f t="shared" si="123"/>
        <v>-2195315.9699563365</v>
      </c>
      <c r="AP29" s="121">
        <f t="shared" si="123"/>
        <v>-302451081.31430292</v>
      </c>
      <c r="AQ29" s="121">
        <f t="shared" si="123"/>
        <v>-2124096.4478830397</v>
      </c>
      <c r="AR29" s="121">
        <f t="shared" si="123"/>
        <v>-304575177.76218593</v>
      </c>
      <c r="AS29" s="121">
        <f t="shared" si="123"/>
        <v>-2309048.9847996291</v>
      </c>
      <c r="AT29" s="121">
        <f t="shared" si="123"/>
        <v>-306884226.74698555</v>
      </c>
      <c r="AU29" s="121">
        <f t="shared" si="123"/>
        <v>-2308116.5777129205</v>
      </c>
      <c r="AV29" s="121">
        <f t="shared" si="123"/>
        <v>-309192343.32469851</v>
      </c>
      <c r="AW29" s="121">
        <f t="shared" si="123"/>
        <v>-2295184.1706262128</v>
      </c>
      <c r="AX29" s="121">
        <f t="shared" si="123"/>
        <v>-311487527.49532473</v>
      </c>
      <c r="AY29" s="121">
        <f t="shared" si="123"/>
        <v>-2306251.7635395038</v>
      </c>
      <c r="AZ29" s="121">
        <f t="shared" si="123"/>
        <v>-313793779.25886422</v>
      </c>
      <c r="BA29" s="121">
        <f t="shared" si="123"/>
        <v>-2305319.3564527961</v>
      </c>
      <c r="BB29" s="121">
        <f t="shared" si="123"/>
        <v>-316099098.61531705</v>
      </c>
      <c r="BC29" s="121">
        <f t="shared" si="123"/>
        <v>-2292474.2648734143</v>
      </c>
      <c r="BD29" s="121">
        <f t="shared" si="123"/>
        <v>-318391572.88019043</v>
      </c>
      <c r="BF29" s="122">
        <f>SUBTOTAL(9,BF24:BF28)</f>
        <v>-304761345.35440052</v>
      </c>
    </row>
    <row r="30" spans="1:58" s="113" customFormat="1">
      <c r="A30" s="91"/>
      <c r="B30" s="91"/>
      <c r="C30" s="91"/>
      <c r="D30" s="91"/>
      <c r="E30" s="91"/>
      <c r="F30" s="91"/>
      <c r="G30" s="91"/>
      <c r="BF30" s="120"/>
    </row>
    <row r="31" spans="1:58" s="113" customFormat="1">
      <c r="A31" s="11" t="s">
        <v>9</v>
      </c>
      <c r="B31" s="91"/>
      <c r="C31" s="91"/>
      <c r="D31" s="91"/>
      <c r="E31" s="91"/>
      <c r="F31" s="91"/>
      <c r="G31" s="91"/>
      <c r="BF31" s="120"/>
    </row>
    <row r="32" spans="1:58" s="113" customFormat="1">
      <c r="A32" s="91" t="s">
        <v>4</v>
      </c>
      <c r="B32" s="91" t="s">
        <v>37</v>
      </c>
      <c r="C32" s="91" t="s">
        <v>36</v>
      </c>
      <c r="D32" s="91" t="s">
        <v>76</v>
      </c>
      <c r="E32" s="91" t="s">
        <v>71</v>
      </c>
      <c r="F32" s="91" t="str">
        <f>D32&amp;E32&amp;C32</f>
        <v>DOTHPDGU</v>
      </c>
      <c r="G32" s="91" t="str">
        <f>E32&amp;C32</f>
        <v>OTHPDGU</v>
      </c>
      <c r="H32" s="113">
        <v>0</v>
      </c>
      <c r="I32" s="113">
        <v>11013.071666666669</v>
      </c>
      <c r="J32" s="113">
        <f t="shared" ref="J32:J35" si="124">H32+I32</f>
        <v>11013.071666666669</v>
      </c>
      <c r="K32" s="113">
        <v>11013.071666666669</v>
      </c>
      <c r="L32" s="113">
        <f t="shared" ref="L32:L35" si="125">J32+K32</f>
        <v>22026.143333333337</v>
      </c>
      <c r="M32" s="113">
        <v>11013.071666666669</v>
      </c>
      <c r="N32" s="113">
        <f t="shared" ref="N32:N35" si="126">L32+M32</f>
        <v>33039.215000000004</v>
      </c>
      <c r="O32" s="113">
        <v>11013.071666666669</v>
      </c>
      <c r="P32" s="113">
        <f t="shared" ref="P32:P35" si="127">N32+O32</f>
        <v>44052.286666666674</v>
      </c>
      <c r="Q32" s="113">
        <v>11013.071666666669</v>
      </c>
      <c r="R32" s="113">
        <f t="shared" ref="R32:R35" si="128">P32+Q32</f>
        <v>55065.358333333344</v>
      </c>
      <c r="S32" s="113">
        <v>11013.071666666669</v>
      </c>
      <c r="T32" s="113">
        <f t="shared" ref="T32:T35" si="129">R32+S32</f>
        <v>66078.430000000008</v>
      </c>
      <c r="U32" s="113">
        <v>11013.071666666669</v>
      </c>
      <c r="V32" s="113">
        <f t="shared" ref="V32:V35" si="130">T32+U32</f>
        <v>77091.501666666678</v>
      </c>
      <c r="W32" s="113">
        <v>11013.071666666669</v>
      </c>
      <c r="X32" s="113">
        <f t="shared" ref="X32:X35" si="131">V32+W32</f>
        <v>88104.573333333348</v>
      </c>
      <c r="Y32" s="113">
        <v>11013.071666666669</v>
      </c>
      <c r="Z32" s="113">
        <f t="shared" ref="Z32:Z35" si="132">X32+Y32</f>
        <v>99117.645000000019</v>
      </c>
      <c r="AA32" s="113">
        <v>11013.071666666669</v>
      </c>
      <c r="AB32" s="113">
        <f t="shared" ref="AB32:AB35" si="133">Z32+AA32</f>
        <v>110130.71666666669</v>
      </c>
      <c r="AC32" s="113">
        <v>11013.071666666669</v>
      </c>
      <c r="AD32" s="113">
        <f t="shared" ref="AD32:AD35" si="134">AB32+AC32</f>
        <v>121143.78833333336</v>
      </c>
      <c r="AE32" s="113">
        <v>11013.071666666669</v>
      </c>
      <c r="AF32" s="113">
        <f t="shared" ref="AF32:AF35" si="135">AD32+AE32</f>
        <v>132156.86000000002</v>
      </c>
      <c r="AG32" s="113">
        <v>11013.071666666669</v>
      </c>
      <c r="AH32" s="113">
        <f t="shared" ref="AH32:AH35" si="136">AF32+AG32</f>
        <v>143169.93166666667</v>
      </c>
      <c r="AI32" s="113">
        <v>11013.071666666669</v>
      </c>
      <c r="AJ32" s="113">
        <f t="shared" ref="AJ32:AJ35" si="137">AH32+AI32</f>
        <v>154183.00333333333</v>
      </c>
      <c r="AK32" s="113">
        <v>11013.071666666669</v>
      </c>
      <c r="AL32" s="113">
        <f t="shared" ref="AL32:AL35" si="138">AJ32+AK32</f>
        <v>165196.07499999998</v>
      </c>
      <c r="AM32" s="113">
        <v>11013.071666666669</v>
      </c>
      <c r="AN32" s="113">
        <f t="shared" ref="AN32:AN35" si="139">AL32+AM32</f>
        <v>176209.14666666664</v>
      </c>
      <c r="AO32" s="113">
        <v>11013.071666666669</v>
      </c>
      <c r="AP32" s="113">
        <f t="shared" ref="AP32:AP35" si="140">AN32+AO32</f>
        <v>187222.21833333329</v>
      </c>
      <c r="AQ32" s="113">
        <v>11013.071666666669</v>
      </c>
      <c r="AR32" s="113">
        <f t="shared" ref="AR32:AR35" si="141">AP32+AQ32</f>
        <v>198235.28999999995</v>
      </c>
      <c r="AS32" s="113">
        <v>11013.071666666669</v>
      </c>
      <c r="AT32" s="113">
        <f t="shared" ref="AT32:AT35" si="142">AR32+AS32</f>
        <v>209248.36166666661</v>
      </c>
      <c r="AU32" s="113">
        <v>11013.071666666669</v>
      </c>
      <c r="AV32" s="113">
        <f t="shared" ref="AV32:AV35" si="143">AT32+AU32</f>
        <v>220261.43333333326</v>
      </c>
      <c r="AW32" s="113">
        <v>11013.071666666669</v>
      </c>
      <c r="AX32" s="113">
        <f t="shared" ref="AX32:AX35" si="144">AV32+AW32</f>
        <v>231274.50499999992</v>
      </c>
      <c r="AY32" s="113">
        <v>11013.071666666669</v>
      </c>
      <c r="AZ32" s="113">
        <f t="shared" ref="AZ32:AZ35" si="145">AX32+AY32</f>
        <v>242287.57666666657</v>
      </c>
      <c r="BA32" s="113">
        <v>11013.071666666669</v>
      </c>
      <c r="BB32" s="113">
        <f t="shared" ref="BB32:BB35" si="146">AZ32+BA32</f>
        <v>253300.64833333323</v>
      </c>
      <c r="BC32" s="113">
        <v>11013.071666666669</v>
      </c>
      <c r="BD32" s="113">
        <f t="shared" ref="BD32:BD35" si="147">BB32+BC32</f>
        <v>264313.71999999991</v>
      </c>
      <c r="BF32" s="120">
        <f>AVERAGE(AF32,AH32,AJ32,AL32,AN32,AP32,AR32,AT32,AV32,AX32,AZ32,BB32,BD32)</f>
        <v>198235.28999999998</v>
      </c>
    </row>
    <row r="33" spans="1:58" s="113" customFormat="1">
      <c r="A33" s="91" t="s">
        <v>5</v>
      </c>
      <c r="B33" s="91" t="s">
        <v>37</v>
      </c>
      <c r="C33" s="91" t="s">
        <v>37</v>
      </c>
      <c r="D33" s="91" t="s">
        <v>76</v>
      </c>
      <c r="E33" s="91" t="s">
        <v>71</v>
      </c>
      <c r="F33" s="91" t="str">
        <f>D33&amp;E33&amp;C33</f>
        <v>DOTHPSG</v>
      </c>
      <c r="G33" s="91" t="str">
        <f>E33&amp;C33</f>
        <v>OTHPSG</v>
      </c>
      <c r="H33" s="113">
        <v>-230147412.72</v>
      </c>
      <c r="I33" s="113">
        <v>-1803265.430145124</v>
      </c>
      <c r="J33" s="113">
        <f t="shared" si="124"/>
        <v>-231950678.15014511</v>
      </c>
      <c r="K33" s="113">
        <v>-1813725.3046289305</v>
      </c>
      <c r="L33" s="113">
        <f t="shared" si="125"/>
        <v>-233764403.45477405</v>
      </c>
      <c r="M33" s="113">
        <v>-1814817.9552748813</v>
      </c>
      <c r="N33" s="113">
        <f t="shared" si="126"/>
        <v>-235579221.41004893</v>
      </c>
      <c r="O33" s="113">
        <v>-1813460.2522402899</v>
      </c>
      <c r="P33" s="113">
        <f t="shared" si="127"/>
        <v>-237392681.66228923</v>
      </c>
      <c r="Q33" s="113">
        <v>-1811962.3208094127</v>
      </c>
      <c r="R33" s="113">
        <f t="shared" si="128"/>
        <v>-239204643.98309866</v>
      </c>
      <c r="S33" s="113">
        <v>-1814683.8710272396</v>
      </c>
      <c r="T33" s="113">
        <f t="shared" si="129"/>
        <v>-241019327.85412589</v>
      </c>
      <c r="U33" s="113">
        <v>-2212623.2985543516</v>
      </c>
      <c r="V33" s="113">
        <f t="shared" si="130"/>
        <v>-243231951.15268025</v>
      </c>
      <c r="W33" s="113">
        <v>-2210593.7803773126</v>
      </c>
      <c r="X33" s="113">
        <f t="shared" si="131"/>
        <v>-245442544.93305755</v>
      </c>
      <c r="Y33" s="113">
        <v>-2208564.262200274</v>
      </c>
      <c r="Z33" s="113">
        <f t="shared" si="132"/>
        <v>-247651109.19525781</v>
      </c>
      <c r="AA33" s="113">
        <v>-2206534.7440232346</v>
      </c>
      <c r="AB33" s="113">
        <f t="shared" si="133"/>
        <v>-249857643.93928105</v>
      </c>
      <c r="AC33" s="113">
        <v>-2204641.8097795704</v>
      </c>
      <c r="AD33" s="113">
        <f t="shared" si="134"/>
        <v>-252062285.74906063</v>
      </c>
      <c r="AE33" s="113">
        <v>-3011491.0677752742</v>
      </c>
      <c r="AF33" s="113">
        <f t="shared" si="135"/>
        <v>-255073776.81683591</v>
      </c>
      <c r="AG33" s="113">
        <v>-3819411.0995673114</v>
      </c>
      <c r="AH33" s="113">
        <f t="shared" si="136"/>
        <v>-258893187.91640323</v>
      </c>
      <c r="AI33" s="113">
        <v>-3820527.8834262067</v>
      </c>
      <c r="AJ33" s="113">
        <f t="shared" si="137"/>
        <v>-262713715.79982945</v>
      </c>
      <c r="AK33" s="113">
        <v>-3820744.5028827633</v>
      </c>
      <c r="AL33" s="113">
        <f t="shared" si="138"/>
        <v>-266534460.3027122</v>
      </c>
      <c r="AM33" s="113">
        <v>-3819597.9086859631</v>
      </c>
      <c r="AN33" s="113">
        <f t="shared" si="139"/>
        <v>-270354058.21139818</v>
      </c>
      <c r="AO33" s="113">
        <v>-3818415.3741104738</v>
      </c>
      <c r="AP33" s="113">
        <f t="shared" si="140"/>
        <v>-274172473.58550864</v>
      </c>
      <c r="AQ33" s="113">
        <v>-3817626.5018133237</v>
      </c>
      <c r="AR33" s="113">
        <f t="shared" si="141"/>
        <v>-277990100.087322</v>
      </c>
      <c r="AS33" s="113">
        <v>-3816623.0964925899</v>
      </c>
      <c r="AT33" s="113">
        <f t="shared" si="142"/>
        <v>-281806723.18381459</v>
      </c>
      <c r="AU33" s="113">
        <v>-3814707.018165736</v>
      </c>
      <c r="AV33" s="113">
        <f t="shared" si="143"/>
        <v>-285621430.20198029</v>
      </c>
      <c r="AW33" s="113">
        <v>-3852931.2655850542</v>
      </c>
      <c r="AX33" s="113">
        <f t="shared" si="144"/>
        <v>-289474361.46756536</v>
      </c>
      <c r="AY33" s="113">
        <v>-3891155.5130043733</v>
      </c>
      <c r="AZ33" s="113">
        <f t="shared" si="145"/>
        <v>-293365516.98056972</v>
      </c>
      <c r="BA33" s="113">
        <v>-3889239.4346775194</v>
      </c>
      <c r="BB33" s="113">
        <f t="shared" si="146"/>
        <v>-297254756.41524726</v>
      </c>
      <c r="BC33" s="113">
        <v>-3926634.8655858929</v>
      </c>
      <c r="BD33" s="113">
        <f t="shared" si="147"/>
        <v>-301181391.28083313</v>
      </c>
      <c r="BF33" s="120">
        <f>AVERAGE(AF33,AH33,AJ33,AL33,AN33,AP33,AR33,AT33,AV33,AX33,AZ33,BB33,BD33)</f>
        <v>-278033534.78846312</v>
      </c>
    </row>
    <row r="34" spans="1:58" s="113" customFormat="1">
      <c r="A34" s="91" t="s">
        <v>93</v>
      </c>
      <c r="B34" s="91" t="s">
        <v>167</v>
      </c>
      <c r="C34" s="91" t="s">
        <v>167</v>
      </c>
      <c r="D34" s="91" t="s">
        <v>76</v>
      </c>
      <c r="E34" s="91" t="s">
        <v>71</v>
      </c>
      <c r="F34" s="91" t="str">
        <f>D34&amp;E34&amp;C34</f>
        <v>DOTHPSG-W</v>
      </c>
      <c r="G34" s="91" t="str">
        <f>E34&amp;C34</f>
        <v>OTHPSG-W</v>
      </c>
      <c r="H34" s="113">
        <v>-379197738.57999998</v>
      </c>
      <c r="I34" s="113">
        <v>-6630672.9706093352</v>
      </c>
      <c r="J34" s="113">
        <f t="shared" si="124"/>
        <v>-385828411.55060929</v>
      </c>
      <c r="K34" s="113">
        <v>-6633126.4110447895</v>
      </c>
      <c r="L34" s="113">
        <f t="shared" si="125"/>
        <v>-392461537.96165407</v>
      </c>
      <c r="M34" s="113">
        <v>-6634256.2576886406</v>
      </c>
      <c r="N34" s="113">
        <f t="shared" si="126"/>
        <v>-399095794.21934271</v>
      </c>
      <c r="O34" s="113">
        <v>-6634439.4995787079</v>
      </c>
      <c r="P34" s="113">
        <f t="shared" si="127"/>
        <v>-405730233.71892142</v>
      </c>
      <c r="Q34" s="113">
        <v>-6634622.7414687742</v>
      </c>
      <c r="R34" s="113">
        <f t="shared" si="128"/>
        <v>-412364856.46039021</v>
      </c>
      <c r="S34" s="113">
        <v>-6636840.3879847145</v>
      </c>
      <c r="T34" s="113">
        <f t="shared" si="129"/>
        <v>-419001696.8483749</v>
      </c>
      <c r="U34" s="113">
        <v>-5414601.2747338237</v>
      </c>
      <c r="V34" s="113">
        <f t="shared" si="130"/>
        <v>-424416298.12310874</v>
      </c>
      <c r="W34" s="113">
        <v>-5416116.8662960222</v>
      </c>
      <c r="X34" s="113">
        <f t="shared" si="131"/>
        <v>-429832414.98940474</v>
      </c>
      <c r="Y34" s="113">
        <v>-5417632.4578582225</v>
      </c>
      <c r="Z34" s="113">
        <f t="shared" si="132"/>
        <v>-435250047.44726294</v>
      </c>
      <c r="AA34" s="113">
        <v>-5419148.0494204219</v>
      </c>
      <c r="AB34" s="113">
        <f t="shared" si="133"/>
        <v>-440669195.49668336</v>
      </c>
      <c r="AC34" s="113">
        <v>-5420663.6409826223</v>
      </c>
      <c r="AD34" s="113">
        <f t="shared" si="134"/>
        <v>-446089859.13766599</v>
      </c>
      <c r="AE34" s="113">
        <v>-5422179.2325448208</v>
      </c>
      <c r="AF34" s="113">
        <f t="shared" si="135"/>
        <v>-451512038.37021083</v>
      </c>
      <c r="AG34" s="113">
        <v>-5423694.8241070211</v>
      </c>
      <c r="AH34" s="113">
        <f t="shared" si="136"/>
        <v>-456935733.19431782</v>
      </c>
      <c r="AI34" s="113">
        <v>-5425210.4156692205</v>
      </c>
      <c r="AJ34" s="113">
        <f t="shared" si="137"/>
        <v>-462360943.60998702</v>
      </c>
      <c r="AK34" s="113">
        <v>-5426726.0072314208</v>
      </c>
      <c r="AL34" s="113">
        <f t="shared" si="138"/>
        <v>-467787669.61721843</v>
      </c>
      <c r="AM34" s="113">
        <v>-5428241.5987936193</v>
      </c>
      <c r="AN34" s="113">
        <f t="shared" si="139"/>
        <v>-473215911.21601206</v>
      </c>
      <c r="AO34" s="113">
        <v>-5429757.1903558196</v>
      </c>
      <c r="AP34" s="113">
        <f t="shared" si="140"/>
        <v>-478645668.4063679</v>
      </c>
      <c r="AQ34" s="113">
        <v>-5436450.4064689642</v>
      </c>
      <c r="AR34" s="113">
        <f t="shared" si="141"/>
        <v>-484082118.81283689</v>
      </c>
      <c r="AS34" s="113">
        <v>-5443158.3581597647</v>
      </c>
      <c r="AT34" s="113">
        <f t="shared" si="142"/>
        <v>-489525277.17099667</v>
      </c>
      <c r="AU34" s="113">
        <v>-5444703.4208772769</v>
      </c>
      <c r="AV34" s="113">
        <f t="shared" si="143"/>
        <v>-494969980.59187394</v>
      </c>
      <c r="AW34" s="113">
        <v>-5446248.4835947892</v>
      </c>
      <c r="AX34" s="113">
        <f t="shared" si="144"/>
        <v>-500416229.07546872</v>
      </c>
      <c r="AY34" s="113">
        <v>-5447793.5463123014</v>
      </c>
      <c r="AZ34" s="113">
        <f t="shared" si="145"/>
        <v>-505864022.62178099</v>
      </c>
      <c r="BA34" s="113">
        <v>-5449338.6090298137</v>
      </c>
      <c r="BB34" s="113">
        <f t="shared" si="146"/>
        <v>-511313361.23081082</v>
      </c>
      <c r="BC34" s="113">
        <v>-5450883.671747325</v>
      </c>
      <c r="BD34" s="113">
        <f t="shared" si="147"/>
        <v>-516764244.90255815</v>
      </c>
      <c r="BF34" s="120">
        <f>AVERAGE(AF34,AH34,AJ34,AL34,AN34,AP34,AR34,AT34,AV34,AX34,AZ34,BB34,BD34)</f>
        <v>-484107169.14003396</v>
      </c>
    </row>
    <row r="35" spans="1:58" s="113" customFormat="1">
      <c r="A35" s="91" t="s">
        <v>5</v>
      </c>
      <c r="B35" s="91" t="s">
        <v>37</v>
      </c>
      <c r="C35" s="91" t="s">
        <v>43</v>
      </c>
      <c r="D35" s="91" t="s">
        <v>76</v>
      </c>
      <c r="E35" s="91" t="s">
        <v>71</v>
      </c>
      <c r="F35" s="91" t="str">
        <f>D35&amp;E35&amp;C35</f>
        <v>DOTHPSSGCT</v>
      </c>
      <c r="G35" s="91" t="str">
        <f>E35&amp;C35</f>
        <v>OTHPSSGCT</v>
      </c>
      <c r="H35" s="113">
        <v>-24260954.359999999</v>
      </c>
      <c r="I35" s="113">
        <v>-132668.62984915974</v>
      </c>
      <c r="J35" s="113">
        <f t="shared" si="124"/>
        <v>-24393622.989849158</v>
      </c>
      <c r="K35" s="113">
        <v>-132618.30015202961</v>
      </c>
      <c r="L35" s="113">
        <f t="shared" si="125"/>
        <v>-24526241.290001187</v>
      </c>
      <c r="M35" s="113">
        <v>-132410.36963585846</v>
      </c>
      <c r="N35" s="113">
        <f t="shared" si="126"/>
        <v>-24658651.659637045</v>
      </c>
      <c r="O35" s="113">
        <v>-132202.70718132809</v>
      </c>
      <c r="P35" s="113">
        <f t="shared" si="127"/>
        <v>-24790854.366818372</v>
      </c>
      <c r="Q35" s="113">
        <v>-131951.22563553002</v>
      </c>
      <c r="R35" s="113">
        <f t="shared" si="128"/>
        <v>-24922805.592453901</v>
      </c>
      <c r="S35" s="113">
        <v>-131699.47602809127</v>
      </c>
      <c r="T35" s="113">
        <f t="shared" si="129"/>
        <v>-25054505.068481993</v>
      </c>
      <c r="U35" s="113">
        <v>-164472.32725145598</v>
      </c>
      <c r="V35" s="113">
        <f t="shared" si="130"/>
        <v>-25218977.39573345</v>
      </c>
      <c r="W35" s="113">
        <v>-164221.49940173246</v>
      </c>
      <c r="X35" s="113">
        <f t="shared" si="131"/>
        <v>-25383198.895135183</v>
      </c>
      <c r="Y35" s="113">
        <v>-163970.67155200895</v>
      </c>
      <c r="Z35" s="113">
        <f t="shared" si="132"/>
        <v>-25547169.566687193</v>
      </c>
      <c r="AA35" s="113">
        <v>-163719.84370228543</v>
      </c>
      <c r="AB35" s="113">
        <f t="shared" si="133"/>
        <v>-25710889.410389479</v>
      </c>
      <c r="AC35" s="113">
        <v>-163469.01585256198</v>
      </c>
      <c r="AD35" s="113">
        <f t="shared" si="134"/>
        <v>-25874358.426242042</v>
      </c>
      <c r="AE35" s="113">
        <v>-163218.18800283846</v>
      </c>
      <c r="AF35" s="113">
        <f t="shared" si="135"/>
        <v>-26037576.614244882</v>
      </c>
      <c r="AG35" s="113">
        <v>-163022.13163703406</v>
      </c>
      <c r="AH35" s="113">
        <f t="shared" si="136"/>
        <v>-26200598.745881915</v>
      </c>
      <c r="AI35" s="113">
        <v>-162826.07527122973</v>
      </c>
      <c r="AJ35" s="113">
        <f t="shared" si="137"/>
        <v>-26363424.821153145</v>
      </c>
      <c r="AK35" s="113">
        <v>-162575.24742150621</v>
      </c>
      <c r="AL35" s="113">
        <f t="shared" si="138"/>
        <v>-26526000.068574652</v>
      </c>
      <c r="AM35" s="113">
        <v>-162324.4195717827</v>
      </c>
      <c r="AN35" s="113">
        <f t="shared" si="139"/>
        <v>-26688324.488146435</v>
      </c>
      <c r="AO35" s="113">
        <v>-162073.59172205918</v>
      </c>
      <c r="AP35" s="113">
        <f t="shared" si="140"/>
        <v>-26850398.079868495</v>
      </c>
      <c r="AQ35" s="113">
        <v>-161822.76371357217</v>
      </c>
      <c r="AR35" s="113">
        <f t="shared" si="141"/>
        <v>-27012220.843582068</v>
      </c>
      <c r="AS35" s="113">
        <v>-161572.24418271601</v>
      </c>
      <c r="AT35" s="113">
        <f t="shared" si="142"/>
        <v>-27173793.087764785</v>
      </c>
      <c r="AU35" s="113">
        <v>-161322.03328825405</v>
      </c>
      <c r="AV35" s="113">
        <f t="shared" si="143"/>
        <v>-27335115.12105304</v>
      </c>
      <c r="AW35" s="113">
        <v>-161071.82239379204</v>
      </c>
      <c r="AX35" s="113">
        <f t="shared" si="144"/>
        <v>-27496186.943446834</v>
      </c>
      <c r="AY35" s="113">
        <v>-160821.61149933009</v>
      </c>
      <c r="AZ35" s="113">
        <f t="shared" si="145"/>
        <v>-27657008.554946166</v>
      </c>
      <c r="BA35" s="113">
        <v>-160571.40060486807</v>
      </c>
      <c r="BB35" s="113">
        <f t="shared" si="146"/>
        <v>-27817579.955551032</v>
      </c>
      <c r="BC35" s="113">
        <v>-161023.02234596544</v>
      </c>
      <c r="BD35" s="113">
        <f t="shared" si="147"/>
        <v>-27978602.977896996</v>
      </c>
      <c r="BF35" s="120">
        <f>AVERAGE(AF35,AH35,AJ35,AL35,AN35,AP35,AR35,AT35,AV35,AX35,AZ35,BB35,BD35)</f>
        <v>-27010525.40785465</v>
      </c>
    </row>
    <row r="36" spans="1:58" s="113" customFormat="1">
      <c r="A36" s="91" t="s">
        <v>57</v>
      </c>
      <c r="B36" s="91"/>
      <c r="C36" s="91"/>
      <c r="D36" s="91"/>
      <c r="E36" s="91"/>
      <c r="F36" s="91"/>
      <c r="G36" s="91"/>
      <c r="H36" s="121">
        <f>SUBTOTAL(9,H32:H35)</f>
        <v>-633606105.65999997</v>
      </c>
      <c r="I36" s="121">
        <f t="shared" ref="I36:BD36" si="148">SUBTOTAL(9,I32:I35)</f>
        <v>-8555593.9589369521</v>
      </c>
      <c r="J36" s="121">
        <f t="shared" si="148"/>
        <v>-642161699.6189369</v>
      </c>
      <c r="K36" s="121">
        <f t="shared" si="148"/>
        <v>-8568456.9441590831</v>
      </c>
      <c r="L36" s="121">
        <f t="shared" si="148"/>
        <v>-650730156.56309593</v>
      </c>
      <c r="M36" s="121">
        <f t="shared" si="148"/>
        <v>-8570471.5109327137</v>
      </c>
      <c r="N36" s="121">
        <f t="shared" si="148"/>
        <v>-659300628.07402873</v>
      </c>
      <c r="O36" s="121">
        <f t="shared" si="148"/>
        <v>-8569089.3873336595</v>
      </c>
      <c r="P36" s="121">
        <f t="shared" si="148"/>
        <v>-667869717.46136236</v>
      </c>
      <c r="Q36" s="121">
        <f t="shared" si="148"/>
        <v>-8567523.2162470501</v>
      </c>
      <c r="R36" s="121">
        <f t="shared" si="148"/>
        <v>-676437240.67760944</v>
      </c>
      <c r="S36" s="121">
        <f t="shared" si="148"/>
        <v>-8572210.6633733772</v>
      </c>
      <c r="T36" s="121">
        <f t="shared" si="148"/>
        <v>-685009451.34098279</v>
      </c>
      <c r="U36" s="121">
        <f t="shared" si="148"/>
        <v>-7780683.8288729647</v>
      </c>
      <c r="V36" s="121">
        <f t="shared" si="148"/>
        <v>-692790135.16985583</v>
      </c>
      <c r="W36" s="121">
        <f t="shared" si="148"/>
        <v>-7779919.0744083999</v>
      </c>
      <c r="X36" s="121">
        <f t="shared" si="148"/>
        <v>-700570054.24426413</v>
      </c>
      <c r="Y36" s="121">
        <f t="shared" si="148"/>
        <v>-7779154.3199438388</v>
      </c>
      <c r="Z36" s="121">
        <f t="shared" si="148"/>
        <v>-708349208.56420791</v>
      </c>
      <c r="AA36" s="121">
        <f t="shared" si="148"/>
        <v>-7778389.5654792758</v>
      </c>
      <c r="AB36" s="121">
        <f t="shared" si="148"/>
        <v>-716127598.12968719</v>
      </c>
      <c r="AC36" s="121">
        <f t="shared" si="148"/>
        <v>-7777761.3949480886</v>
      </c>
      <c r="AD36" s="121">
        <f t="shared" si="148"/>
        <v>-723905359.52463531</v>
      </c>
      <c r="AE36" s="121">
        <f t="shared" si="148"/>
        <v>-8585875.416656265</v>
      </c>
      <c r="AF36" s="121">
        <f t="shared" si="148"/>
        <v>-732491234.94129169</v>
      </c>
      <c r="AG36" s="121">
        <f t="shared" si="148"/>
        <v>-9395114.9836446997</v>
      </c>
      <c r="AH36" s="121">
        <f t="shared" si="148"/>
        <v>-741886349.92493629</v>
      </c>
      <c r="AI36" s="121">
        <f t="shared" si="148"/>
        <v>-9397551.3026999906</v>
      </c>
      <c r="AJ36" s="121">
        <f t="shared" si="148"/>
        <v>-751283901.22763634</v>
      </c>
      <c r="AK36" s="121">
        <f t="shared" si="148"/>
        <v>-9399032.6858690232</v>
      </c>
      <c r="AL36" s="121">
        <f t="shared" si="148"/>
        <v>-760682933.91350532</v>
      </c>
      <c r="AM36" s="121">
        <f t="shared" si="148"/>
        <v>-9399150.8553847</v>
      </c>
      <c r="AN36" s="121">
        <f t="shared" si="148"/>
        <v>-770082084.76889002</v>
      </c>
      <c r="AO36" s="121">
        <f t="shared" si="148"/>
        <v>-9399233.0845216867</v>
      </c>
      <c r="AP36" s="121">
        <f t="shared" si="148"/>
        <v>-779481317.85341167</v>
      </c>
      <c r="AQ36" s="121">
        <f t="shared" si="148"/>
        <v>-9404886.6003291942</v>
      </c>
      <c r="AR36" s="121">
        <f t="shared" si="148"/>
        <v>-788886204.45374095</v>
      </c>
      <c r="AS36" s="121">
        <f t="shared" si="148"/>
        <v>-9410340.6271684039</v>
      </c>
      <c r="AT36" s="121">
        <f t="shared" si="148"/>
        <v>-798296545.08090925</v>
      </c>
      <c r="AU36" s="121">
        <f t="shared" si="148"/>
        <v>-9409719.4006645996</v>
      </c>
      <c r="AV36" s="121">
        <f t="shared" si="148"/>
        <v>-807706264.48157382</v>
      </c>
      <c r="AW36" s="121">
        <f t="shared" si="148"/>
        <v>-9449238.4999069683</v>
      </c>
      <c r="AX36" s="121">
        <f t="shared" si="148"/>
        <v>-817155502.98148096</v>
      </c>
      <c r="AY36" s="121">
        <f t="shared" si="148"/>
        <v>-9488757.599149337</v>
      </c>
      <c r="AZ36" s="121">
        <f t="shared" si="148"/>
        <v>-826644260.5806303</v>
      </c>
      <c r="BA36" s="121">
        <f t="shared" si="148"/>
        <v>-9488136.3726455346</v>
      </c>
      <c r="BB36" s="121">
        <f t="shared" si="148"/>
        <v>-836132396.9532758</v>
      </c>
      <c r="BC36" s="121">
        <f t="shared" si="148"/>
        <v>-9527528.4880125169</v>
      </c>
      <c r="BD36" s="121">
        <f t="shared" si="148"/>
        <v>-845659925.44128835</v>
      </c>
      <c r="BF36" s="122">
        <f t="shared" ref="BF36" si="149">SUBTOTAL(9,BF32:BF35)</f>
        <v>-788952994.04635179</v>
      </c>
    </row>
    <row r="37" spans="1:58" s="113" customFormat="1">
      <c r="A37" s="91"/>
      <c r="B37" s="91"/>
      <c r="C37" s="91"/>
      <c r="D37" s="91"/>
      <c r="E37" s="91"/>
      <c r="F37" s="91"/>
      <c r="G37" s="91"/>
      <c r="BF37" s="120"/>
    </row>
    <row r="38" spans="1:58" s="113" customFormat="1">
      <c r="A38" s="11" t="s">
        <v>11</v>
      </c>
      <c r="B38" s="91"/>
      <c r="C38" s="91"/>
      <c r="D38" s="91"/>
      <c r="E38" s="91"/>
      <c r="F38" s="91"/>
      <c r="G38" s="91"/>
      <c r="BF38" s="120"/>
    </row>
    <row r="39" spans="1:58" s="113" customFormat="1">
      <c r="A39" s="91" t="s">
        <v>3</v>
      </c>
      <c r="B39" s="91" t="s">
        <v>37</v>
      </c>
      <c r="C39" s="91" t="s">
        <v>35</v>
      </c>
      <c r="D39" s="91" t="s">
        <v>76</v>
      </c>
      <c r="E39" s="91" t="s">
        <v>85</v>
      </c>
      <c r="F39" s="91" t="str">
        <f>D39&amp;E39&amp;C39</f>
        <v>DTRNPDGP</v>
      </c>
      <c r="G39" s="91" t="str">
        <f>E39&amp;C39</f>
        <v>TRNPDGP</v>
      </c>
      <c r="H39" s="113">
        <v>-375474959.55000001</v>
      </c>
      <c r="I39" s="113">
        <v>-562212.52261902648</v>
      </c>
      <c r="J39" s="113">
        <f t="shared" ref="J39:J41" si="150">H39+I39</f>
        <v>-376037172.07261902</v>
      </c>
      <c r="K39" s="113">
        <v>-561684.06377251237</v>
      </c>
      <c r="L39" s="113">
        <f t="shared" ref="L39:L41" si="151">J39+K39</f>
        <v>-376598856.13639152</v>
      </c>
      <c r="M39" s="113">
        <v>-561155.60492599825</v>
      </c>
      <c r="N39" s="113">
        <f t="shared" ref="N39:N41" si="152">L39+M39</f>
        <v>-377160011.74131751</v>
      </c>
      <c r="O39" s="113">
        <v>-560627.14607948414</v>
      </c>
      <c r="P39" s="113">
        <f t="shared" ref="P39:P41" si="153">N39+O39</f>
        <v>-377720638.88739699</v>
      </c>
      <c r="Q39" s="113">
        <v>-560098.68723297003</v>
      </c>
      <c r="R39" s="113">
        <f t="shared" ref="R39:R41" si="154">P39+Q39</f>
        <v>-378280737.57462996</v>
      </c>
      <c r="S39" s="113">
        <v>-559570.22838645591</v>
      </c>
      <c r="T39" s="113">
        <f t="shared" ref="T39:T41" si="155">R39+S39</f>
        <v>-378840307.80301642</v>
      </c>
      <c r="U39" s="113">
        <v>-473391.94415515353</v>
      </c>
      <c r="V39" s="113">
        <f t="shared" ref="V39:V41" si="156">T39+U39</f>
        <v>-379313699.74717158</v>
      </c>
      <c r="W39" s="113">
        <v>-472914.54722031817</v>
      </c>
      <c r="X39" s="113">
        <f t="shared" ref="X39:X41" si="157">V39+W39</f>
        <v>-379786614.29439187</v>
      </c>
      <c r="Y39" s="113">
        <v>-472437.15028548293</v>
      </c>
      <c r="Z39" s="113">
        <f t="shared" ref="Z39:Z41" si="158">X39+Y39</f>
        <v>-380259051.44467735</v>
      </c>
      <c r="AA39" s="113">
        <v>-471959.75335064757</v>
      </c>
      <c r="AB39" s="113">
        <f t="shared" ref="AB39:AB41" si="159">Z39+AA39</f>
        <v>-380731011.19802803</v>
      </c>
      <c r="AC39" s="113">
        <v>-471482.3564158121</v>
      </c>
      <c r="AD39" s="113">
        <f t="shared" ref="AD39:AD41" si="160">AB39+AC39</f>
        <v>-381202493.55444384</v>
      </c>
      <c r="AE39" s="113">
        <v>-471004.95948097674</v>
      </c>
      <c r="AF39" s="113">
        <f t="shared" ref="AF39:AF41" si="161">AD39+AE39</f>
        <v>-381673498.51392484</v>
      </c>
      <c r="AG39" s="113">
        <v>-470527.5625461415</v>
      </c>
      <c r="AH39" s="113">
        <f t="shared" ref="AH39:AH41" si="162">AF39+AG39</f>
        <v>-382144026.07647097</v>
      </c>
      <c r="AI39" s="113">
        <v>-470050.16561130615</v>
      </c>
      <c r="AJ39" s="113">
        <f t="shared" ref="AJ39:AJ41" si="163">AH39+AI39</f>
        <v>-382614076.2420823</v>
      </c>
      <c r="AK39" s="113">
        <v>-469572.76867647067</v>
      </c>
      <c r="AL39" s="113">
        <f t="shared" ref="AL39:AL41" si="164">AJ39+AK39</f>
        <v>-383083649.01075876</v>
      </c>
      <c r="AM39" s="113">
        <v>-469095.37174163543</v>
      </c>
      <c r="AN39" s="113">
        <f t="shared" ref="AN39:AN41" si="165">AL39+AM39</f>
        <v>-383552744.38250041</v>
      </c>
      <c r="AO39" s="113">
        <v>-468617.97480680008</v>
      </c>
      <c r="AP39" s="113">
        <f t="shared" ref="AP39:AP41" si="166">AN39+AO39</f>
        <v>-384021362.3573072</v>
      </c>
      <c r="AQ39" s="113">
        <v>-468140.57787196472</v>
      </c>
      <c r="AR39" s="113">
        <f t="shared" ref="AR39:AR41" si="167">AP39+AQ39</f>
        <v>-384489502.93517917</v>
      </c>
      <c r="AS39" s="113">
        <v>-467663.18093712925</v>
      </c>
      <c r="AT39" s="113">
        <f t="shared" ref="AT39:AT41" si="168">AR39+AS39</f>
        <v>-384957166.11611629</v>
      </c>
      <c r="AU39" s="113">
        <v>-467185.78400229401</v>
      </c>
      <c r="AV39" s="113">
        <f t="shared" ref="AV39:AV41" si="169">AT39+AU39</f>
        <v>-385424351.90011859</v>
      </c>
      <c r="AW39" s="113">
        <v>-466708.38706745865</v>
      </c>
      <c r="AX39" s="113">
        <f t="shared" ref="AX39:AX41" si="170">AV39+AW39</f>
        <v>-385891060.28718603</v>
      </c>
      <c r="AY39" s="113">
        <v>-466230.99013262329</v>
      </c>
      <c r="AZ39" s="113">
        <f t="shared" ref="AZ39:AZ41" si="171">AX39+AY39</f>
        <v>-386357291.27731866</v>
      </c>
      <c r="BA39" s="113">
        <v>-465753.59319778782</v>
      </c>
      <c r="BB39" s="113">
        <f t="shared" ref="BB39:BB41" si="172">AZ39+BA39</f>
        <v>-386823044.87051642</v>
      </c>
      <c r="BC39" s="113">
        <v>-465276.19626295258</v>
      </c>
      <c r="BD39" s="113">
        <f t="shared" ref="BD39:BD41" si="173">BB39+BC39</f>
        <v>-387288321.06677938</v>
      </c>
      <c r="BF39" s="120">
        <f>AVERAGE(AF39,AH39,AJ39,AL39,AN39,AP39,AR39,AT39,AV39,AX39,AZ39,BB39,BD39)</f>
        <v>-384486161.15663534</v>
      </c>
    </row>
    <row r="40" spans="1:58" s="113" customFormat="1">
      <c r="A40" s="91" t="s">
        <v>4</v>
      </c>
      <c r="B40" s="91" t="s">
        <v>37</v>
      </c>
      <c r="C40" s="91" t="s">
        <v>36</v>
      </c>
      <c r="D40" s="91" t="s">
        <v>76</v>
      </c>
      <c r="E40" s="91" t="s">
        <v>85</v>
      </c>
      <c r="F40" s="91" t="str">
        <f>D40&amp;E40&amp;C40</f>
        <v>DTRNPDGU</v>
      </c>
      <c r="G40" s="91" t="str">
        <f>E40&amp;C40</f>
        <v>TRNPDGU</v>
      </c>
      <c r="H40" s="113">
        <v>-404699872.72000003</v>
      </c>
      <c r="I40" s="113">
        <v>-659653.01016466343</v>
      </c>
      <c r="J40" s="113">
        <f t="shared" si="150"/>
        <v>-405359525.73016471</v>
      </c>
      <c r="K40" s="113">
        <v>-659079.36472454341</v>
      </c>
      <c r="L40" s="113">
        <f t="shared" si="151"/>
        <v>-406018605.09488922</v>
      </c>
      <c r="M40" s="113">
        <v>-658505.71928442339</v>
      </c>
      <c r="N40" s="113">
        <f t="shared" si="152"/>
        <v>-406677110.81417364</v>
      </c>
      <c r="O40" s="113">
        <v>-657932.07384430338</v>
      </c>
      <c r="P40" s="113">
        <f t="shared" si="153"/>
        <v>-407335042.88801795</v>
      </c>
      <c r="Q40" s="113">
        <v>-657358.42840418336</v>
      </c>
      <c r="R40" s="113">
        <f t="shared" si="154"/>
        <v>-407992401.31642216</v>
      </c>
      <c r="S40" s="113">
        <v>-656784.78296406334</v>
      </c>
      <c r="T40" s="113">
        <f t="shared" si="155"/>
        <v>-408649186.09938622</v>
      </c>
      <c r="U40" s="113">
        <v>-560614.78132070298</v>
      </c>
      <c r="V40" s="113">
        <f t="shared" si="156"/>
        <v>-409209800.88070691</v>
      </c>
      <c r="W40" s="113">
        <v>-560094.89619081118</v>
      </c>
      <c r="X40" s="113">
        <f t="shared" si="157"/>
        <v>-409769895.77689773</v>
      </c>
      <c r="Y40" s="113">
        <v>-559575.01106091938</v>
      </c>
      <c r="Z40" s="113">
        <f t="shared" si="158"/>
        <v>-410329470.78795862</v>
      </c>
      <c r="AA40" s="113">
        <v>-559055.12593102758</v>
      </c>
      <c r="AB40" s="113">
        <f t="shared" si="159"/>
        <v>-410888525.91388965</v>
      </c>
      <c r="AC40" s="113">
        <v>-558535.24080113578</v>
      </c>
      <c r="AD40" s="113">
        <f t="shared" si="160"/>
        <v>-411447061.1546908</v>
      </c>
      <c r="AE40" s="113">
        <v>-558015.35567124397</v>
      </c>
      <c r="AF40" s="113">
        <f t="shared" si="161"/>
        <v>-412005076.51036203</v>
      </c>
      <c r="AG40" s="113">
        <v>-557495.47054135217</v>
      </c>
      <c r="AH40" s="113">
        <f t="shared" si="162"/>
        <v>-412562571.98090339</v>
      </c>
      <c r="AI40" s="113">
        <v>-556975.58541146037</v>
      </c>
      <c r="AJ40" s="113">
        <f t="shared" si="163"/>
        <v>-413119547.56631488</v>
      </c>
      <c r="AK40" s="113">
        <v>-556455.70028156857</v>
      </c>
      <c r="AL40" s="113">
        <f t="shared" si="164"/>
        <v>-413676003.26659644</v>
      </c>
      <c r="AM40" s="113">
        <v>-555935.81515167677</v>
      </c>
      <c r="AN40" s="113">
        <f t="shared" si="165"/>
        <v>-414231939.08174813</v>
      </c>
      <c r="AO40" s="113">
        <v>-555415.93002178497</v>
      </c>
      <c r="AP40" s="113">
        <f t="shared" si="166"/>
        <v>-414787355.01176989</v>
      </c>
      <c r="AQ40" s="113">
        <v>-554896.04489189317</v>
      </c>
      <c r="AR40" s="113">
        <f t="shared" si="167"/>
        <v>-415342251.05666178</v>
      </c>
      <c r="AS40" s="113">
        <v>-554376.1597620016</v>
      </c>
      <c r="AT40" s="113">
        <f t="shared" si="168"/>
        <v>-415896627.21642381</v>
      </c>
      <c r="AU40" s="113">
        <v>-553856.27463210979</v>
      </c>
      <c r="AV40" s="113">
        <f t="shared" si="169"/>
        <v>-416450483.49105591</v>
      </c>
      <c r="AW40" s="113">
        <v>-553336.38950221799</v>
      </c>
      <c r="AX40" s="113">
        <f t="shared" si="170"/>
        <v>-417003819.88055813</v>
      </c>
      <c r="AY40" s="113">
        <v>-552816.50437232619</v>
      </c>
      <c r="AZ40" s="113">
        <f t="shared" si="171"/>
        <v>-417556636.38493043</v>
      </c>
      <c r="BA40" s="113">
        <v>-552296.61924243439</v>
      </c>
      <c r="BB40" s="113">
        <f t="shared" si="172"/>
        <v>-418108933.00417286</v>
      </c>
      <c r="BC40" s="113">
        <v>-551776.73411254259</v>
      </c>
      <c r="BD40" s="113">
        <f t="shared" si="173"/>
        <v>-418660709.73828542</v>
      </c>
      <c r="BF40" s="120">
        <f>AVERAGE(AF40,AH40,AJ40,AL40,AN40,AP40,AR40,AT40,AV40,AX40,AZ40,BB40,BD40)</f>
        <v>-415338611.86075252</v>
      </c>
    </row>
    <row r="41" spans="1:58" s="113" customFormat="1">
      <c r="A41" s="91" t="s">
        <v>5</v>
      </c>
      <c r="B41" s="91" t="s">
        <v>37</v>
      </c>
      <c r="C41" s="91" t="s">
        <v>37</v>
      </c>
      <c r="D41" s="91" t="s">
        <v>76</v>
      </c>
      <c r="E41" s="91" t="s">
        <v>85</v>
      </c>
      <c r="F41" s="91" t="str">
        <f>D41&amp;E41&amp;C41</f>
        <v>DTRNPSG</v>
      </c>
      <c r="G41" s="91" t="str">
        <f>E41&amp;C41</f>
        <v>TRNPSG</v>
      </c>
      <c r="H41" s="113">
        <v>-544892693.83769238</v>
      </c>
      <c r="I41" s="113">
        <v>-4905375.4218914723</v>
      </c>
      <c r="J41" s="113">
        <f t="shared" si="150"/>
        <v>-549798069.25958383</v>
      </c>
      <c r="K41" s="113">
        <v>-4917658.6042606747</v>
      </c>
      <c r="L41" s="113">
        <f t="shared" si="151"/>
        <v>-554715727.86384451</v>
      </c>
      <c r="M41" s="113">
        <v>-4949699.2000171319</v>
      </c>
      <c r="N41" s="113">
        <f t="shared" si="152"/>
        <v>-559665427.06386161</v>
      </c>
      <c r="O41" s="113">
        <v>-4991137.231450025</v>
      </c>
      <c r="P41" s="113">
        <f t="shared" si="153"/>
        <v>-564656564.29531169</v>
      </c>
      <c r="Q41" s="113">
        <v>-5020746.2378194714</v>
      </c>
      <c r="R41" s="113">
        <f t="shared" si="154"/>
        <v>-569677310.53313112</v>
      </c>
      <c r="S41" s="113">
        <v>-5040883.5678196913</v>
      </c>
      <c r="T41" s="113">
        <f t="shared" si="155"/>
        <v>-574718194.10095084</v>
      </c>
      <c r="U41" s="113">
        <v>-4563872.1983365444</v>
      </c>
      <c r="V41" s="113">
        <f t="shared" si="156"/>
        <v>-579282066.29928744</v>
      </c>
      <c r="W41" s="113">
        <v>-4575570.0079574017</v>
      </c>
      <c r="X41" s="113">
        <f t="shared" si="157"/>
        <v>-583857636.3072449</v>
      </c>
      <c r="Y41" s="113">
        <v>-4587928.1692139031</v>
      </c>
      <c r="Z41" s="113">
        <f t="shared" si="158"/>
        <v>-588445564.47645879</v>
      </c>
      <c r="AA41" s="113">
        <v>-4612460.4981070124</v>
      </c>
      <c r="AB41" s="113">
        <f t="shared" si="159"/>
        <v>-593058024.97456574</v>
      </c>
      <c r="AC41" s="113">
        <v>-4640458.6399384076</v>
      </c>
      <c r="AD41" s="113">
        <f t="shared" si="160"/>
        <v>-597698483.6145041</v>
      </c>
      <c r="AE41" s="113">
        <v>-4652926.4526746459</v>
      </c>
      <c r="AF41" s="113">
        <f t="shared" si="161"/>
        <v>-602351410.06717873</v>
      </c>
      <c r="AG41" s="113">
        <v>-4667505.643472218</v>
      </c>
      <c r="AH41" s="113">
        <f t="shared" si="162"/>
        <v>-607018915.71065092</v>
      </c>
      <c r="AI41" s="113">
        <v>-4680131.7494615084</v>
      </c>
      <c r="AJ41" s="113">
        <f t="shared" si="163"/>
        <v>-611699047.46011245</v>
      </c>
      <c r="AK41" s="113">
        <v>-4699580.6759754978</v>
      </c>
      <c r="AL41" s="113">
        <f t="shared" si="164"/>
        <v>-616398628.13608789</v>
      </c>
      <c r="AM41" s="113">
        <v>-4728889.9935679445</v>
      </c>
      <c r="AN41" s="113">
        <f t="shared" si="165"/>
        <v>-621127518.12965584</v>
      </c>
      <c r="AO41" s="113">
        <v>-4760871.3039161032</v>
      </c>
      <c r="AP41" s="113">
        <f t="shared" si="166"/>
        <v>-625888389.43357193</v>
      </c>
      <c r="AQ41" s="113">
        <v>-4785637.4313713005</v>
      </c>
      <c r="AR41" s="113">
        <f t="shared" si="167"/>
        <v>-630674026.86494327</v>
      </c>
      <c r="AS41" s="113">
        <v>-4794079.8493450033</v>
      </c>
      <c r="AT41" s="113">
        <f t="shared" si="168"/>
        <v>-635468106.71428823</v>
      </c>
      <c r="AU41" s="113">
        <v>-4796034.5797336325</v>
      </c>
      <c r="AV41" s="113">
        <f t="shared" si="169"/>
        <v>-640264141.29402184</v>
      </c>
      <c r="AW41" s="113">
        <v>-4812450.1560304267</v>
      </c>
      <c r="AX41" s="113">
        <f t="shared" si="170"/>
        <v>-645076591.45005226</v>
      </c>
      <c r="AY41" s="113">
        <v>-4869647.8822638206</v>
      </c>
      <c r="AZ41" s="113">
        <f t="shared" si="171"/>
        <v>-649946239.33231604</v>
      </c>
      <c r="BA41" s="113">
        <v>-4920681.8882598216</v>
      </c>
      <c r="BB41" s="113">
        <f t="shared" si="172"/>
        <v>-654866921.22057581</v>
      </c>
      <c r="BC41" s="113">
        <v>-5214535.3831801452</v>
      </c>
      <c r="BD41" s="113">
        <f t="shared" si="173"/>
        <v>-660081456.60375595</v>
      </c>
      <c r="BF41" s="120">
        <f>AVERAGE(AF41,AH41,AJ41,AL41,AN41,AP41,AR41,AT41,AV41,AX41,AZ41,BB41,BD41)</f>
        <v>-630835491.72440088</v>
      </c>
    </row>
    <row r="42" spans="1:58" s="113" customFormat="1">
      <c r="A42" s="91" t="s">
        <v>12</v>
      </c>
      <c r="B42" s="91"/>
      <c r="C42" s="91"/>
      <c r="D42" s="91"/>
      <c r="E42" s="91"/>
      <c r="F42" s="91"/>
      <c r="G42" s="91"/>
      <c r="H42" s="121">
        <f t="shared" ref="H42:BD42" si="174">SUBTOTAL(9,H39:H41)</f>
        <v>-1325067526.1076922</v>
      </c>
      <c r="I42" s="121">
        <f t="shared" si="174"/>
        <v>-6127240.9546751622</v>
      </c>
      <c r="J42" s="121">
        <f t="shared" si="174"/>
        <v>-1331194767.0623674</v>
      </c>
      <c r="K42" s="121">
        <f t="shared" si="174"/>
        <v>-6138422.0327577302</v>
      </c>
      <c r="L42" s="121">
        <f t="shared" si="174"/>
        <v>-1337333189.0951252</v>
      </c>
      <c r="M42" s="121">
        <f t="shared" si="174"/>
        <v>-6169360.524227554</v>
      </c>
      <c r="N42" s="121">
        <f t="shared" si="174"/>
        <v>-1343502549.6193528</v>
      </c>
      <c r="O42" s="121">
        <f t="shared" si="174"/>
        <v>-6209696.4513738127</v>
      </c>
      <c r="P42" s="121">
        <f t="shared" si="174"/>
        <v>-1349712246.0707266</v>
      </c>
      <c r="Q42" s="121">
        <f t="shared" si="174"/>
        <v>-6238203.3534566248</v>
      </c>
      <c r="R42" s="121">
        <f t="shared" si="174"/>
        <v>-1355950449.4241834</v>
      </c>
      <c r="S42" s="121">
        <f t="shared" si="174"/>
        <v>-6257238.5791702103</v>
      </c>
      <c r="T42" s="121">
        <f t="shared" si="174"/>
        <v>-1362207688.0033536</v>
      </c>
      <c r="U42" s="121">
        <f t="shared" si="174"/>
        <v>-5597878.9238124005</v>
      </c>
      <c r="V42" s="121">
        <f t="shared" si="174"/>
        <v>-1367805566.927166</v>
      </c>
      <c r="W42" s="121">
        <f t="shared" si="174"/>
        <v>-5608579.4513685312</v>
      </c>
      <c r="X42" s="121">
        <f t="shared" si="174"/>
        <v>-1373414146.3785343</v>
      </c>
      <c r="Y42" s="121">
        <f t="shared" si="174"/>
        <v>-5619940.3305603052</v>
      </c>
      <c r="Z42" s="121">
        <f t="shared" si="174"/>
        <v>-1379034086.7090948</v>
      </c>
      <c r="AA42" s="121">
        <f t="shared" si="174"/>
        <v>-5643475.3773886878</v>
      </c>
      <c r="AB42" s="121">
        <f t="shared" si="174"/>
        <v>-1384677562.0864835</v>
      </c>
      <c r="AC42" s="121">
        <f t="shared" si="174"/>
        <v>-5670476.2371553555</v>
      </c>
      <c r="AD42" s="121">
        <f t="shared" si="174"/>
        <v>-1390348038.3236387</v>
      </c>
      <c r="AE42" s="121">
        <f t="shared" si="174"/>
        <v>-5681946.7678268664</v>
      </c>
      <c r="AF42" s="121">
        <f t="shared" si="174"/>
        <v>-1396029985.0914655</v>
      </c>
      <c r="AG42" s="121">
        <f t="shared" si="174"/>
        <v>-5695528.6765597118</v>
      </c>
      <c r="AH42" s="121">
        <f t="shared" si="174"/>
        <v>-1401725513.7680254</v>
      </c>
      <c r="AI42" s="121">
        <f t="shared" si="174"/>
        <v>-5707157.5004842747</v>
      </c>
      <c r="AJ42" s="121">
        <f t="shared" si="174"/>
        <v>-1407432671.2685096</v>
      </c>
      <c r="AK42" s="121">
        <f t="shared" si="174"/>
        <v>-5725609.1449335366</v>
      </c>
      <c r="AL42" s="121">
        <f t="shared" si="174"/>
        <v>-1413158280.4134431</v>
      </c>
      <c r="AM42" s="121">
        <f t="shared" si="174"/>
        <v>-5753921.1804612568</v>
      </c>
      <c r="AN42" s="121">
        <f t="shared" si="174"/>
        <v>-1418912201.5939045</v>
      </c>
      <c r="AO42" s="121">
        <f t="shared" si="174"/>
        <v>-5784905.208744688</v>
      </c>
      <c r="AP42" s="121">
        <f t="shared" si="174"/>
        <v>-1424697106.802649</v>
      </c>
      <c r="AQ42" s="121">
        <f t="shared" si="174"/>
        <v>-5808674.0541351587</v>
      </c>
      <c r="AR42" s="121">
        <f t="shared" si="174"/>
        <v>-1430505780.8567843</v>
      </c>
      <c r="AS42" s="121">
        <f t="shared" si="174"/>
        <v>-5816119.1900441339</v>
      </c>
      <c r="AT42" s="121">
        <f t="shared" si="174"/>
        <v>-1436321900.0468283</v>
      </c>
      <c r="AU42" s="121">
        <f t="shared" si="174"/>
        <v>-5817076.6383680366</v>
      </c>
      <c r="AV42" s="121">
        <f t="shared" si="174"/>
        <v>-1442138976.6851964</v>
      </c>
      <c r="AW42" s="121">
        <f t="shared" si="174"/>
        <v>-5832494.9326001033</v>
      </c>
      <c r="AX42" s="121">
        <f t="shared" si="174"/>
        <v>-1447971471.6177964</v>
      </c>
      <c r="AY42" s="121">
        <f t="shared" si="174"/>
        <v>-5888695.3767687697</v>
      </c>
      <c r="AZ42" s="121">
        <f t="shared" si="174"/>
        <v>-1453860166.994565</v>
      </c>
      <c r="BA42" s="121">
        <f t="shared" si="174"/>
        <v>-5938732.1007000441</v>
      </c>
      <c r="BB42" s="121">
        <f t="shared" si="174"/>
        <v>-1459798899.0952652</v>
      </c>
      <c r="BC42" s="121">
        <f t="shared" si="174"/>
        <v>-6231588.3135556402</v>
      </c>
      <c r="BD42" s="121">
        <f t="shared" si="174"/>
        <v>-1466030487.4088206</v>
      </c>
      <c r="BF42" s="122">
        <f t="shared" ref="BF42" si="175">SUBTOTAL(9,BF39:BF41)</f>
        <v>-1430660264.7417889</v>
      </c>
    </row>
    <row r="43" spans="1:58" s="113" customFormat="1">
      <c r="A43" s="91"/>
      <c r="B43" s="91"/>
      <c r="C43" s="91"/>
      <c r="D43" s="91"/>
      <c r="E43" s="91"/>
      <c r="F43" s="91"/>
      <c r="G43" s="91"/>
      <c r="BF43" s="120"/>
    </row>
    <row r="44" spans="1:58" s="113" customFormat="1">
      <c r="A44" s="11" t="s">
        <v>13</v>
      </c>
      <c r="B44" s="91"/>
      <c r="C44" s="91"/>
      <c r="D44" s="91"/>
      <c r="E44" s="91"/>
      <c r="F44" s="91"/>
      <c r="G44" s="91"/>
      <c r="BF44" s="120"/>
    </row>
    <row r="45" spans="1:58" s="113" customFormat="1">
      <c r="A45" s="91" t="s">
        <v>14</v>
      </c>
      <c r="B45" s="91" t="s">
        <v>45</v>
      </c>
      <c r="C45" s="91" t="s">
        <v>45</v>
      </c>
      <c r="D45" s="91" t="s">
        <v>76</v>
      </c>
      <c r="E45" s="91" t="s">
        <v>72</v>
      </c>
      <c r="F45" s="91" t="str">
        <f t="shared" ref="F45:F51" si="176">D45&amp;E45&amp;C45</f>
        <v>DDSTPCA</v>
      </c>
      <c r="G45" s="91" t="str">
        <f t="shared" ref="G45:G51" si="177">E45&amp;C45</f>
        <v>DSTPCA</v>
      </c>
      <c r="H45" s="113">
        <v>-109417041.67999999</v>
      </c>
      <c r="I45" s="113">
        <v>-420685.51041931327</v>
      </c>
      <c r="J45" s="113">
        <f t="shared" ref="J45:J51" si="178">H45+I45</f>
        <v>-109837727.1904193</v>
      </c>
      <c r="K45" s="113">
        <v>-421880.25296176766</v>
      </c>
      <c r="L45" s="113">
        <f t="shared" ref="L45:L51" si="179">J45+K45</f>
        <v>-110259607.44338107</v>
      </c>
      <c r="M45" s="113">
        <v>-423363.75290853652</v>
      </c>
      <c r="N45" s="113">
        <f t="shared" ref="N45:N51" si="180">L45+M45</f>
        <v>-110682971.19628961</v>
      </c>
      <c r="O45" s="113">
        <v>-424647.60562632227</v>
      </c>
      <c r="P45" s="113">
        <f t="shared" ref="P45:P51" si="181">N45+O45</f>
        <v>-111107618.80191593</v>
      </c>
      <c r="Q45" s="113">
        <v>-425443.92598542402</v>
      </c>
      <c r="R45" s="113">
        <f t="shared" ref="R45:R51" si="182">P45+Q45</f>
        <v>-111533062.72790135</v>
      </c>
      <c r="S45" s="113">
        <v>-426249.78516387119</v>
      </c>
      <c r="T45" s="113">
        <f t="shared" ref="T45:T51" si="183">R45+S45</f>
        <v>-111959312.51306522</v>
      </c>
      <c r="U45" s="113">
        <v>-427110.5134749774</v>
      </c>
      <c r="V45" s="113">
        <f t="shared" ref="V45:V51" si="184">T45+U45</f>
        <v>-112386423.02654019</v>
      </c>
      <c r="W45" s="113">
        <v>-427986.26875609538</v>
      </c>
      <c r="X45" s="113">
        <f t="shared" ref="X45:X51" si="185">V45+W45</f>
        <v>-112814409.29529628</v>
      </c>
      <c r="Y45" s="113">
        <v>-428987.84722335666</v>
      </c>
      <c r="Z45" s="113">
        <f t="shared" ref="Z45:Z51" si="186">X45+Y45</f>
        <v>-113243397.14251964</v>
      </c>
      <c r="AA45" s="113">
        <v>-429981.18573507626</v>
      </c>
      <c r="AB45" s="113">
        <f t="shared" ref="AB45:AB51" si="187">Z45+AA45</f>
        <v>-113673378.32825471</v>
      </c>
      <c r="AC45" s="113">
        <v>-431858.09251619765</v>
      </c>
      <c r="AD45" s="113">
        <f t="shared" ref="AD45:AD51" si="188">AB45+AC45</f>
        <v>-114105236.42077091</v>
      </c>
      <c r="AE45" s="113">
        <v>-433778.07782229205</v>
      </c>
      <c r="AF45" s="113">
        <f t="shared" ref="AF45:AF51" si="189">AD45+AE45</f>
        <v>-114539014.49859321</v>
      </c>
      <c r="AG45" s="113">
        <v>-434736.43320596131</v>
      </c>
      <c r="AH45" s="113">
        <f t="shared" ref="AH45:AH51" si="190">AF45+AG45</f>
        <v>-114973750.93179917</v>
      </c>
      <c r="AI45" s="113">
        <v>-435787.55016035185</v>
      </c>
      <c r="AJ45" s="113">
        <f t="shared" ref="AJ45:AJ51" si="191">AH45+AI45</f>
        <v>-115409538.48195952</v>
      </c>
      <c r="AK45" s="113">
        <v>-436839.45327168197</v>
      </c>
      <c r="AL45" s="113">
        <f t="shared" ref="AL45:AL51" si="192">AJ45+AK45</f>
        <v>-115846377.93523121</v>
      </c>
      <c r="AM45" s="113">
        <v>-437741.62619809533</v>
      </c>
      <c r="AN45" s="113">
        <f t="shared" ref="AN45:AN51" si="193">AL45+AM45</f>
        <v>-116284119.56142931</v>
      </c>
      <c r="AO45" s="113">
        <v>-438600.79184988322</v>
      </c>
      <c r="AP45" s="113">
        <f t="shared" ref="AP45:AP51" si="194">AN45+AO45</f>
        <v>-116722720.35327919</v>
      </c>
      <c r="AQ45" s="113">
        <v>-439511.61250263272</v>
      </c>
      <c r="AR45" s="113">
        <f t="shared" ref="AR45:AR51" si="195">AP45+AQ45</f>
        <v>-117162231.96578182</v>
      </c>
      <c r="AS45" s="113">
        <v>-440472.53815718001</v>
      </c>
      <c r="AT45" s="113">
        <f t="shared" ref="AT45:AT51" si="196">AR45+AS45</f>
        <v>-117602704.503939</v>
      </c>
      <c r="AU45" s="113">
        <v>-441482.51322846505</v>
      </c>
      <c r="AV45" s="113">
        <f t="shared" ref="AV45:AV51" si="197">AT45+AU45</f>
        <v>-118044187.01716746</v>
      </c>
      <c r="AW45" s="113">
        <v>-442657.5538060824</v>
      </c>
      <c r="AX45" s="113">
        <f t="shared" ref="AX45:AX51" si="198">AV45+AW45</f>
        <v>-118486844.57097355</v>
      </c>
      <c r="AY45" s="113">
        <v>-443843.22393171751</v>
      </c>
      <c r="AZ45" s="113">
        <f t="shared" ref="AZ45:AZ51" si="199">AX45+AY45</f>
        <v>-118930687.79490526</v>
      </c>
      <c r="BA45" s="113">
        <v>-444967.26375282911</v>
      </c>
      <c r="BB45" s="113">
        <f t="shared" ref="BB45:BB51" si="200">AZ45+BA45</f>
        <v>-119375655.05865809</v>
      </c>
      <c r="BC45" s="113">
        <v>-446312.18987805332</v>
      </c>
      <c r="BD45" s="113">
        <f t="shared" ref="BD45:BD51" si="201">BB45+BC45</f>
        <v>-119821967.24853614</v>
      </c>
      <c r="BF45" s="120">
        <f t="shared" ref="BF45:BF51" si="202">AVERAGE(AF45,AH45,AJ45,AL45,AN45,AP45,AR45,AT45,AV45,AX45,AZ45,BB45,BD45)</f>
        <v>-117169215.37863484</v>
      </c>
    </row>
    <row r="46" spans="1:58" s="113" customFormat="1">
      <c r="A46" s="91" t="s">
        <v>15</v>
      </c>
      <c r="B46" s="91" t="s">
        <v>46</v>
      </c>
      <c r="C46" s="91" t="s">
        <v>46</v>
      </c>
      <c r="D46" s="91" t="s">
        <v>76</v>
      </c>
      <c r="E46" s="91" t="s">
        <v>72</v>
      </c>
      <c r="F46" s="91" t="str">
        <f t="shared" si="176"/>
        <v>DDSTPOR</v>
      </c>
      <c r="G46" s="91" t="str">
        <f t="shared" si="177"/>
        <v>DSTPOR</v>
      </c>
      <c r="H46" s="113">
        <v>-849860523.7299999</v>
      </c>
      <c r="I46" s="113">
        <v>-3098035.2589054452</v>
      </c>
      <c r="J46" s="113">
        <f t="shared" si="178"/>
        <v>-852958558.98890531</v>
      </c>
      <c r="K46" s="113">
        <v>-3106181.7214096189</v>
      </c>
      <c r="L46" s="113">
        <f t="shared" si="179"/>
        <v>-856064740.71031499</v>
      </c>
      <c r="M46" s="113">
        <v>-3121572.0013570236</v>
      </c>
      <c r="N46" s="113">
        <f t="shared" si="180"/>
        <v>-859186312.71167207</v>
      </c>
      <c r="O46" s="113">
        <v>-3136831.8120544348</v>
      </c>
      <c r="P46" s="113">
        <f t="shared" si="181"/>
        <v>-862323144.52372646</v>
      </c>
      <c r="Q46" s="113">
        <v>-3149447.438646297</v>
      </c>
      <c r="R46" s="113">
        <f t="shared" si="182"/>
        <v>-865472591.96237278</v>
      </c>
      <c r="S46" s="113">
        <v>-3162541.0163390972</v>
      </c>
      <c r="T46" s="113">
        <f t="shared" si="183"/>
        <v>-868635132.97871184</v>
      </c>
      <c r="U46" s="113">
        <v>-2684490.6159296073</v>
      </c>
      <c r="V46" s="113">
        <f t="shared" si="184"/>
        <v>-871319623.59464145</v>
      </c>
      <c r="W46" s="113">
        <v>-2689357.541697253</v>
      </c>
      <c r="X46" s="113">
        <f t="shared" si="185"/>
        <v>-874008981.13633871</v>
      </c>
      <c r="Y46" s="113">
        <v>-2695015.7494217954</v>
      </c>
      <c r="Z46" s="113">
        <f t="shared" si="186"/>
        <v>-876703996.88576055</v>
      </c>
      <c r="AA46" s="113">
        <v>-2700997.9412027542</v>
      </c>
      <c r="AB46" s="113">
        <f t="shared" si="187"/>
        <v>-879404994.82696331</v>
      </c>
      <c r="AC46" s="113">
        <v>-2706463.6122532967</v>
      </c>
      <c r="AD46" s="113">
        <f t="shared" si="188"/>
        <v>-882111458.43921661</v>
      </c>
      <c r="AE46" s="113">
        <v>-2712002.975794096</v>
      </c>
      <c r="AF46" s="113">
        <f t="shared" si="189"/>
        <v>-884823461.41501069</v>
      </c>
      <c r="AG46" s="113">
        <v>-2718090.5559063689</v>
      </c>
      <c r="AH46" s="113">
        <f t="shared" si="190"/>
        <v>-887541551.97091711</v>
      </c>
      <c r="AI46" s="113">
        <v>-2724809.5475752908</v>
      </c>
      <c r="AJ46" s="113">
        <f t="shared" si="191"/>
        <v>-890266361.51849234</v>
      </c>
      <c r="AK46" s="113">
        <v>-2730861.8001922164</v>
      </c>
      <c r="AL46" s="113">
        <f t="shared" si="192"/>
        <v>-892997223.31868458</v>
      </c>
      <c r="AM46" s="113">
        <v>-2736120.9366029729</v>
      </c>
      <c r="AN46" s="113">
        <f t="shared" si="193"/>
        <v>-895733344.25528753</v>
      </c>
      <c r="AO46" s="113">
        <v>-2741337.6644774843</v>
      </c>
      <c r="AP46" s="113">
        <f t="shared" si="194"/>
        <v>-898474681.919765</v>
      </c>
      <c r="AQ46" s="113">
        <v>-2748863.6583687053</v>
      </c>
      <c r="AR46" s="113">
        <f t="shared" si="195"/>
        <v>-901223545.5781337</v>
      </c>
      <c r="AS46" s="113">
        <v>-2756424.6908731139</v>
      </c>
      <c r="AT46" s="113">
        <f t="shared" si="196"/>
        <v>-903979970.26900685</v>
      </c>
      <c r="AU46" s="113">
        <v>-2761613.3610893432</v>
      </c>
      <c r="AV46" s="113">
        <f t="shared" si="197"/>
        <v>-906741583.6300962</v>
      </c>
      <c r="AW46" s="113">
        <v>-2767621.6894528377</v>
      </c>
      <c r="AX46" s="113">
        <f t="shared" si="198"/>
        <v>-909509205.31954908</v>
      </c>
      <c r="AY46" s="113">
        <v>-2773969.6967719872</v>
      </c>
      <c r="AZ46" s="113">
        <f t="shared" si="199"/>
        <v>-912283175.01632106</v>
      </c>
      <c r="BA46" s="113">
        <v>-2779793.0818801555</v>
      </c>
      <c r="BB46" s="113">
        <f t="shared" si="200"/>
        <v>-915062968.09820127</v>
      </c>
      <c r="BC46" s="113">
        <v>-2785649.8706701207</v>
      </c>
      <c r="BD46" s="113">
        <f t="shared" si="201"/>
        <v>-917848617.96887136</v>
      </c>
      <c r="BF46" s="120">
        <f t="shared" si="202"/>
        <v>-901268130.02141058</v>
      </c>
    </row>
    <row r="47" spans="1:58" s="113" customFormat="1">
      <c r="A47" s="91" t="s">
        <v>16</v>
      </c>
      <c r="B47" s="91" t="s">
        <v>47</v>
      </c>
      <c r="C47" s="91" t="s">
        <v>47</v>
      </c>
      <c r="D47" s="91" t="s">
        <v>76</v>
      </c>
      <c r="E47" s="91" t="s">
        <v>72</v>
      </c>
      <c r="F47" s="91" t="str">
        <f t="shared" si="176"/>
        <v>DDSTPWA</v>
      </c>
      <c r="G47" s="91" t="str">
        <f t="shared" si="177"/>
        <v>DSTPWA</v>
      </c>
      <c r="H47" s="113">
        <v>-193564427.95000002</v>
      </c>
      <c r="I47" s="113">
        <v>-733386.45849621284</v>
      </c>
      <c r="J47" s="113">
        <f t="shared" si="178"/>
        <v>-194297814.40849623</v>
      </c>
      <c r="K47" s="113">
        <v>-734549.85464267421</v>
      </c>
      <c r="L47" s="113">
        <f t="shared" si="179"/>
        <v>-195032364.26313889</v>
      </c>
      <c r="M47" s="113">
        <v>-735517.90748437762</v>
      </c>
      <c r="N47" s="113">
        <f t="shared" si="180"/>
        <v>-195767882.17062327</v>
      </c>
      <c r="O47" s="113">
        <v>-736237.32508038508</v>
      </c>
      <c r="P47" s="113">
        <f t="shared" si="181"/>
        <v>-196504119.49570367</v>
      </c>
      <c r="Q47" s="113">
        <v>-736818.32906336442</v>
      </c>
      <c r="R47" s="113">
        <f t="shared" si="182"/>
        <v>-197240937.82476702</v>
      </c>
      <c r="S47" s="113">
        <v>-737564.46588912292</v>
      </c>
      <c r="T47" s="113">
        <f t="shared" si="183"/>
        <v>-197978502.29065615</v>
      </c>
      <c r="U47" s="113">
        <v>-628004.58989313757</v>
      </c>
      <c r="V47" s="113">
        <f t="shared" si="184"/>
        <v>-198606506.88054928</v>
      </c>
      <c r="W47" s="113">
        <v>-628955.64171407185</v>
      </c>
      <c r="X47" s="113">
        <f t="shared" si="185"/>
        <v>-199235462.52226335</v>
      </c>
      <c r="Y47" s="113">
        <v>-630164.03196560219</v>
      </c>
      <c r="Z47" s="113">
        <f t="shared" si="186"/>
        <v>-199865626.55422896</v>
      </c>
      <c r="AA47" s="113">
        <v>-632450.51576660376</v>
      </c>
      <c r="AB47" s="113">
        <f t="shared" si="187"/>
        <v>-200498077.06999555</v>
      </c>
      <c r="AC47" s="113">
        <v>-634624.06775323465</v>
      </c>
      <c r="AD47" s="113">
        <f t="shared" si="188"/>
        <v>-201132701.13774878</v>
      </c>
      <c r="AE47" s="113">
        <v>-641203.06855334691</v>
      </c>
      <c r="AF47" s="113">
        <f t="shared" si="189"/>
        <v>-201773904.20630214</v>
      </c>
      <c r="AG47" s="113">
        <v>-647726.11903181509</v>
      </c>
      <c r="AH47" s="113">
        <f t="shared" si="190"/>
        <v>-202421630.32533395</v>
      </c>
      <c r="AI47" s="113">
        <v>-649046.73966038413</v>
      </c>
      <c r="AJ47" s="113">
        <f t="shared" si="191"/>
        <v>-203070677.06499434</v>
      </c>
      <c r="AK47" s="113">
        <v>-650307.44798433827</v>
      </c>
      <c r="AL47" s="113">
        <f t="shared" si="192"/>
        <v>-203720984.51297867</v>
      </c>
      <c r="AM47" s="113">
        <v>-656953.78607370122</v>
      </c>
      <c r="AN47" s="113">
        <f t="shared" si="193"/>
        <v>-204377938.29905239</v>
      </c>
      <c r="AO47" s="113">
        <v>-663701.0711786024</v>
      </c>
      <c r="AP47" s="113">
        <f t="shared" si="194"/>
        <v>-205041639.370231</v>
      </c>
      <c r="AQ47" s="113">
        <v>-664932.08446215303</v>
      </c>
      <c r="AR47" s="113">
        <f t="shared" si="195"/>
        <v>-205706571.45469317</v>
      </c>
      <c r="AS47" s="113">
        <v>-666035.83832178055</v>
      </c>
      <c r="AT47" s="113">
        <f t="shared" si="196"/>
        <v>-206372607.29301494</v>
      </c>
      <c r="AU47" s="113">
        <v>-667009.08475569193</v>
      </c>
      <c r="AV47" s="113">
        <f t="shared" si="197"/>
        <v>-207039616.37777063</v>
      </c>
      <c r="AW47" s="113">
        <v>-668243.2842357232</v>
      </c>
      <c r="AX47" s="113">
        <f t="shared" si="198"/>
        <v>-207707859.66200635</v>
      </c>
      <c r="AY47" s="113">
        <v>-669575.15706790844</v>
      </c>
      <c r="AZ47" s="113">
        <f t="shared" si="199"/>
        <v>-208377434.81907424</v>
      </c>
      <c r="BA47" s="113">
        <v>-670747.11306556547</v>
      </c>
      <c r="BB47" s="113">
        <f t="shared" si="200"/>
        <v>-209048181.93213981</v>
      </c>
      <c r="BC47" s="113">
        <v>-671942.37948824361</v>
      </c>
      <c r="BD47" s="113">
        <f t="shared" si="201"/>
        <v>-209720124.31162804</v>
      </c>
      <c r="BF47" s="120">
        <f t="shared" si="202"/>
        <v>-205721474.58686304</v>
      </c>
    </row>
    <row r="48" spans="1:58" s="113" customFormat="1">
      <c r="A48" s="91" t="s">
        <v>17</v>
      </c>
      <c r="B48" s="91" t="s">
        <v>48</v>
      </c>
      <c r="C48" s="91" t="s">
        <v>48</v>
      </c>
      <c r="D48" s="91" t="s">
        <v>76</v>
      </c>
      <c r="E48" s="91" t="s">
        <v>72</v>
      </c>
      <c r="F48" s="91" t="str">
        <f t="shared" si="176"/>
        <v>DDSTPWYP</v>
      </c>
      <c r="G48" s="91" t="str">
        <f t="shared" si="177"/>
        <v>DSTPWYP</v>
      </c>
      <c r="H48" s="113">
        <v>-202137246.94999996</v>
      </c>
      <c r="I48" s="113">
        <v>-623928.28012530843</v>
      </c>
      <c r="J48" s="113">
        <f t="shared" si="178"/>
        <v>-202761175.23012528</v>
      </c>
      <c r="K48" s="113">
        <v>-628601.69692262809</v>
      </c>
      <c r="L48" s="113">
        <f t="shared" si="179"/>
        <v>-203389776.92704791</v>
      </c>
      <c r="M48" s="113">
        <v>-633653.38263112854</v>
      </c>
      <c r="N48" s="113">
        <f t="shared" si="180"/>
        <v>-204023430.30967903</v>
      </c>
      <c r="O48" s="113">
        <v>-640503.86736242019</v>
      </c>
      <c r="P48" s="113">
        <f t="shared" si="181"/>
        <v>-204663934.17704144</v>
      </c>
      <c r="Q48" s="113">
        <v>-647155.45568309736</v>
      </c>
      <c r="R48" s="113">
        <f t="shared" si="182"/>
        <v>-205311089.63272455</v>
      </c>
      <c r="S48" s="113">
        <v>-651208.98585956206</v>
      </c>
      <c r="T48" s="113">
        <f t="shared" si="183"/>
        <v>-205962298.61858413</v>
      </c>
      <c r="U48" s="113">
        <v>-690977.57220267842</v>
      </c>
      <c r="V48" s="113">
        <f t="shared" si="184"/>
        <v>-206653276.19078681</v>
      </c>
      <c r="W48" s="113">
        <v>-692670.86842041102</v>
      </c>
      <c r="X48" s="113">
        <f t="shared" si="185"/>
        <v>-207345947.05920723</v>
      </c>
      <c r="Y48" s="113">
        <v>-695019.487294044</v>
      </c>
      <c r="Z48" s="113">
        <f t="shared" si="186"/>
        <v>-208040966.54650128</v>
      </c>
      <c r="AA48" s="113">
        <v>-697583.35048848472</v>
      </c>
      <c r="AB48" s="113">
        <f t="shared" si="187"/>
        <v>-208738549.89698976</v>
      </c>
      <c r="AC48" s="113">
        <v>-705803.49324260803</v>
      </c>
      <c r="AD48" s="113">
        <f t="shared" si="188"/>
        <v>-209444353.39023238</v>
      </c>
      <c r="AE48" s="113">
        <v>-714426.78225933353</v>
      </c>
      <c r="AF48" s="113">
        <f t="shared" si="189"/>
        <v>-210158780.17249173</v>
      </c>
      <c r="AG48" s="113">
        <v>-717485.55840127089</v>
      </c>
      <c r="AH48" s="113">
        <f t="shared" si="190"/>
        <v>-210876265.73089299</v>
      </c>
      <c r="AI48" s="113">
        <v>-720526.79291762866</v>
      </c>
      <c r="AJ48" s="113">
        <f t="shared" si="191"/>
        <v>-211596792.52381063</v>
      </c>
      <c r="AK48" s="113">
        <v>-723526.08148176863</v>
      </c>
      <c r="AL48" s="113">
        <f t="shared" si="192"/>
        <v>-212320318.60529238</v>
      </c>
      <c r="AM48" s="113">
        <v>-726324.86574885168</v>
      </c>
      <c r="AN48" s="113">
        <f t="shared" si="193"/>
        <v>-213046643.47104123</v>
      </c>
      <c r="AO48" s="113">
        <v>-728760.41699163534</v>
      </c>
      <c r="AP48" s="113">
        <f t="shared" si="194"/>
        <v>-213775403.88803285</v>
      </c>
      <c r="AQ48" s="113">
        <v>-730866.9902659558</v>
      </c>
      <c r="AR48" s="113">
        <f t="shared" si="195"/>
        <v>-214506270.87829882</v>
      </c>
      <c r="AS48" s="113">
        <v>-732585.33356125408</v>
      </c>
      <c r="AT48" s="113">
        <f t="shared" si="196"/>
        <v>-215238856.21186006</v>
      </c>
      <c r="AU48" s="113">
        <v>-734174.50243867154</v>
      </c>
      <c r="AV48" s="113">
        <f t="shared" si="197"/>
        <v>-215973030.71429873</v>
      </c>
      <c r="AW48" s="113">
        <v>-736259.31200457073</v>
      </c>
      <c r="AX48" s="113">
        <f t="shared" si="198"/>
        <v>-216709290.02630329</v>
      </c>
      <c r="AY48" s="113">
        <v>-738470.34621448966</v>
      </c>
      <c r="AZ48" s="113">
        <f t="shared" si="199"/>
        <v>-217447760.37251779</v>
      </c>
      <c r="BA48" s="113">
        <v>-740542.91574167425</v>
      </c>
      <c r="BB48" s="113">
        <f t="shared" si="200"/>
        <v>-218188303.28825948</v>
      </c>
      <c r="BC48" s="113">
        <v>-742875.59636669245</v>
      </c>
      <c r="BD48" s="113">
        <f t="shared" si="201"/>
        <v>-218931178.88462618</v>
      </c>
      <c r="BF48" s="120">
        <f t="shared" si="202"/>
        <v>-214520684.21290201</v>
      </c>
    </row>
    <row r="49" spans="1:58" s="113" customFormat="1">
      <c r="A49" s="91" t="s">
        <v>18</v>
      </c>
      <c r="B49" s="91" t="s">
        <v>49</v>
      </c>
      <c r="C49" s="91" t="s">
        <v>49</v>
      </c>
      <c r="D49" s="91" t="s">
        <v>76</v>
      </c>
      <c r="E49" s="91" t="s">
        <v>72</v>
      </c>
      <c r="F49" s="91" t="str">
        <f t="shared" si="176"/>
        <v>DDSTPUT</v>
      </c>
      <c r="G49" s="91" t="str">
        <f t="shared" si="177"/>
        <v>DSTPUT</v>
      </c>
      <c r="H49" s="113">
        <v>-805169815.38</v>
      </c>
      <c r="I49" s="113">
        <v>-2454220.9651676733</v>
      </c>
      <c r="J49" s="113">
        <f t="shared" si="178"/>
        <v>-807624036.34516764</v>
      </c>
      <c r="K49" s="113">
        <v>-2464525.3498119051</v>
      </c>
      <c r="L49" s="113">
        <f t="shared" si="179"/>
        <v>-810088561.69497955</v>
      </c>
      <c r="M49" s="113">
        <v>-2475112.4940903438</v>
      </c>
      <c r="N49" s="113">
        <f t="shared" si="180"/>
        <v>-812563674.18906987</v>
      </c>
      <c r="O49" s="113">
        <v>-2485589.6845612042</v>
      </c>
      <c r="P49" s="113">
        <f t="shared" si="181"/>
        <v>-815049263.87363112</v>
      </c>
      <c r="Q49" s="113">
        <v>-2496148.2717330717</v>
      </c>
      <c r="R49" s="113">
        <f t="shared" si="182"/>
        <v>-817545412.14536417</v>
      </c>
      <c r="S49" s="113">
        <v>-2505019.407148852</v>
      </c>
      <c r="T49" s="113">
        <f t="shared" si="183"/>
        <v>-820050431.552513</v>
      </c>
      <c r="U49" s="113">
        <v>-2800222.5460816463</v>
      </c>
      <c r="V49" s="113">
        <f t="shared" si="184"/>
        <v>-822850654.09859467</v>
      </c>
      <c r="W49" s="113">
        <v>-2807151.584421074</v>
      </c>
      <c r="X49" s="113">
        <f t="shared" si="185"/>
        <v>-825657805.6830157</v>
      </c>
      <c r="Y49" s="113">
        <v>-2815401.5501350788</v>
      </c>
      <c r="Z49" s="113">
        <f t="shared" si="186"/>
        <v>-828473207.23315084</v>
      </c>
      <c r="AA49" s="113">
        <v>-2824341.0348269222</v>
      </c>
      <c r="AB49" s="113">
        <f t="shared" si="187"/>
        <v>-831297548.26797771</v>
      </c>
      <c r="AC49" s="113">
        <v>-2833347.6600677269</v>
      </c>
      <c r="AD49" s="113">
        <f t="shared" si="188"/>
        <v>-834130895.92804539</v>
      </c>
      <c r="AE49" s="113">
        <v>-2843049.9322357969</v>
      </c>
      <c r="AF49" s="113">
        <f t="shared" si="189"/>
        <v>-836973945.86028123</v>
      </c>
      <c r="AG49" s="113">
        <v>-2852368.7645004746</v>
      </c>
      <c r="AH49" s="113">
        <f t="shared" si="190"/>
        <v>-839826314.62478173</v>
      </c>
      <c r="AI49" s="113">
        <v>-2861536.2154963305</v>
      </c>
      <c r="AJ49" s="113">
        <f t="shared" si="191"/>
        <v>-842687850.84027803</v>
      </c>
      <c r="AK49" s="113">
        <v>-2871001.7589160344</v>
      </c>
      <c r="AL49" s="113">
        <f t="shared" si="192"/>
        <v>-845558852.59919405</v>
      </c>
      <c r="AM49" s="113">
        <v>-2880413.4664034275</v>
      </c>
      <c r="AN49" s="113">
        <f t="shared" si="193"/>
        <v>-848439266.06559753</v>
      </c>
      <c r="AO49" s="113">
        <v>-2889038.1209096657</v>
      </c>
      <c r="AP49" s="113">
        <f t="shared" si="194"/>
        <v>-851328304.18650723</v>
      </c>
      <c r="AQ49" s="113">
        <v>-2897210.5795882847</v>
      </c>
      <c r="AR49" s="113">
        <f t="shared" si="195"/>
        <v>-854225514.76609552</v>
      </c>
      <c r="AS49" s="113">
        <v>-2905610.0305763567</v>
      </c>
      <c r="AT49" s="113">
        <f t="shared" si="196"/>
        <v>-857131124.79667187</v>
      </c>
      <c r="AU49" s="113">
        <v>-2913979.4649440255</v>
      </c>
      <c r="AV49" s="113">
        <f t="shared" si="197"/>
        <v>-860045104.26161587</v>
      </c>
      <c r="AW49" s="113">
        <v>-2923619.4653023686</v>
      </c>
      <c r="AX49" s="113">
        <f t="shared" si="198"/>
        <v>-862968723.72691822</v>
      </c>
      <c r="AY49" s="113">
        <v>-2942841.2879921691</v>
      </c>
      <c r="AZ49" s="113">
        <f t="shared" si="199"/>
        <v>-865911565.01491034</v>
      </c>
      <c r="BA49" s="113">
        <v>-2961766.5945618702</v>
      </c>
      <c r="BB49" s="113">
        <f t="shared" si="200"/>
        <v>-868873331.60947216</v>
      </c>
      <c r="BC49" s="113">
        <v>-2972062.5753676398</v>
      </c>
      <c r="BD49" s="113">
        <f t="shared" si="201"/>
        <v>-871845394.18483984</v>
      </c>
      <c r="BF49" s="120">
        <f t="shared" si="202"/>
        <v>-854293484.0413202</v>
      </c>
    </row>
    <row r="50" spans="1:58" s="113" customFormat="1">
      <c r="A50" s="91" t="s">
        <v>19</v>
      </c>
      <c r="B50" s="91" t="s">
        <v>50</v>
      </c>
      <c r="C50" s="91" t="s">
        <v>50</v>
      </c>
      <c r="D50" s="91" t="s">
        <v>76</v>
      </c>
      <c r="E50" s="91" t="s">
        <v>72</v>
      </c>
      <c r="F50" s="91" t="str">
        <f t="shared" si="176"/>
        <v>DDSTPID</v>
      </c>
      <c r="G50" s="91" t="str">
        <f t="shared" si="177"/>
        <v>DSTPID</v>
      </c>
      <c r="H50" s="113">
        <v>-126750128.49076924</v>
      </c>
      <c r="I50" s="113">
        <v>-361631.24872840423</v>
      </c>
      <c r="J50" s="113">
        <f t="shared" si="178"/>
        <v>-127111759.73949765</v>
      </c>
      <c r="K50" s="113">
        <v>-363099.67770042474</v>
      </c>
      <c r="L50" s="113">
        <f t="shared" si="179"/>
        <v>-127474859.41719808</v>
      </c>
      <c r="M50" s="113">
        <v>-364664.52074831451</v>
      </c>
      <c r="N50" s="113">
        <f t="shared" si="180"/>
        <v>-127839523.93794639</v>
      </c>
      <c r="O50" s="113">
        <v>-366136.00408270612</v>
      </c>
      <c r="P50" s="113">
        <f t="shared" si="181"/>
        <v>-128205659.9420291</v>
      </c>
      <c r="Q50" s="113">
        <v>-367555.84950454353</v>
      </c>
      <c r="R50" s="113">
        <f t="shared" si="182"/>
        <v>-128573215.79153365</v>
      </c>
      <c r="S50" s="113">
        <v>-368845.9754249964</v>
      </c>
      <c r="T50" s="113">
        <f t="shared" si="183"/>
        <v>-128942061.76695864</v>
      </c>
      <c r="U50" s="113">
        <v>-400112.42155962257</v>
      </c>
      <c r="V50" s="113">
        <f t="shared" si="184"/>
        <v>-129342174.18851826</v>
      </c>
      <c r="W50" s="113">
        <v>-401903.20365588058</v>
      </c>
      <c r="X50" s="113">
        <f t="shared" si="185"/>
        <v>-129744077.39217414</v>
      </c>
      <c r="Y50" s="113">
        <v>-404388.88915395009</v>
      </c>
      <c r="Z50" s="113">
        <f t="shared" si="186"/>
        <v>-130148466.2813281</v>
      </c>
      <c r="AA50" s="113">
        <v>-407027.08625744731</v>
      </c>
      <c r="AB50" s="113">
        <f t="shared" si="187"/>
        <v>-130555493.36758554</v>
      </c>
      <c r="AC50" s="113">
        <v>-409401.01334497362</v>
      </c>
      <c r="AD50" s="113">
        <f t="shared" si="188"/>
        <v>-130964894.38093051</v>
      </c>
      <c r="AE50" s="113">
        <v>-412255.83476925403</v>
      </c>
      <c r="AF50" s="113">
        <f t="shared" si="189"/>
        <v>-131377150.21569976</v>
      </c>
      <c r="AG50" s="113">
        <v>-415160.67621364881</v>
      </c>
      <c r="AH50" s="113">
        <f t="shared" si="190"/>
        <v>-131792310.89191341</v>
      </c>
      <c r="AI50" s="113">
        <v>-417743.65753975586</v>
      </c>
      <c r="AJ50" s="113">
        <f t="shared" si="191"/>
        <v>-132210054.54945317</v>
      </c>
      <c r="AK50" s="113">
        <v>-420296.89417146781</v>
      </c>
      <c r="AL50" s="113">
        <f t="shared" si="192"/>
        <v>-132630351.44362463</v>
      </c>
      <c r="AM50" s="113">
        <v>-423936.34976678371</v>
      </c>
      <c r="AN50" s="113">
        <f t="shared" si="193"/>
        <v>-133054287.79339142</v>
      </c>
      <c r="AO50" s="113">
        <v>-427370.36016423587</v>
      </c>
      <c r="AP50" s="113">
        <f t="shared" si="194"/>
        <v>-133481658.15355566</v>
      </c>
      <c r="AQ50" s="113">
        <v>-429318.39673388441</v>
      </c>
      <c r="AR50" s="113">
        <f t="shared" si="195"/>
        <v>-133910976.55028954</v>
      </c>
      <c r="AS50" s="113">
        <v>-430825.08851475612</v>
      </c>
      <c r="AT50" s="113">
        <f t="shared" si="196"/>
        <v>-134341801.63880429</v>
      </c>
      <c r="AU50" s="113">
        <v>-432149.2508818786</v>
      </c>
      <c r="AV50" s="113">
        <f t="shared" si="197"/>
        <v>-134773950.88968617</v>
      </c>
      <c r="AW50" s="113">
        <v>-433909.97143387789</v>
      </c>
      <c r="AX50" s="113">
        <f t="shared" si="198"/>
        <v>-135207860.86112005</v>
      </c>
      <c r="AY50" s="113">
        <v>-435795.01577159012</v>
      </c>
      <c r="AZ50" s="113">
        <f t="shared" si="199"/>
        <v>-135643655.87689164</v>
      </c>
      <c r="BA50" s="113">
        <v>-437517.03780258069</v>
      </c>
      <c r="BB50" s="113">
        <f t="shared" si="200"/>
        <v>-136081172.91469422</v>
      </c>
      <c r="BC50" s="113">
        <v>-439317.67922287766</v>
      </c>
      <c r="BD50" s="113">
        <f t="shared" si="201"/>
        <v>-136520490.5939171</v>
      </c>
      <c r="BF50" s="120">
        <f t="shared" si="202"/>
        <v>-133925055.56715702</v>
      </c>
    </row>
    <row r="51" spans="1:58" s="113" customFormat="1">
      <c r="A51" s="91" t="s">
        <v>20</v>
      </c>
      <c r="B51" s="91" t="s">
        <v>51</v>
      </c>
      <c r="C51" s="91" t="s">
        <v>51</v>
      </c>
      <c r="D51" s="91" t="s">
        <v>76</v>
      </c>
      <c r="E51" s="91" t="s">
        <v>72</v>
      </c>
      <c r="F51" s="91" t="str">
        <f t="shared" si="176"/>
        <v>DDSTPWYU</v>
      </c>
      <c r="G51" s="91" t="str">
        <f t="shared" si="177"/>
        <v>DSTPWYU</v>
      </c>
      <c r="H51" s="113">
        <v>-42855246.780000001</v>
      </c>
      <c r="I51" s="113">
        <v>-181774.11371637904</v>
      </c>
      <c r="J51" s="113">
        <f t="shared" si="178"/>
        <v>-43037020.89371638</v>
      </c>
      <c r="K51" s="113">
        <v>-181586.5204662038</v>
      </c>
      <c r="L51" s="113">
        <f t="shared" si="179"/>
        <v>-43218607.414182581</v>
      </c>
      <c r="M51" s="113">
        <v>-181398.92721602868</v>
      </c>
      <c r="N51" s="113">
        <f t="shared" si="180"/>
        <v>-43400006.341398612</v>
      </c>
      <c r="O51" s="113">
        <v>-181211.33396585344</v>
      </c>
      <c r="P51" s="113">
        <f t="shared" si="181"/>
        <v>-43581217.675364465</v>
      </c>
      <c r="Q51" s="113">
        <v>-181023.74071567832</v>
      </c>
      <c r="R51" s="113">
        <f t="shared" si="182"/>
        <v>-43762241.41608014</v>
      </c>
      <c r="S51" s="113">
        <v>-180836.14746550308</v>
      </c>
      <c r="T51" s="113">
        <f t="shared" si="183"/>
        <v>-43943077.563545644</v>
      </c>
      <c r="U51" s="113">
        <v>-188906.50556359667</v>
      </c>
      <c r="V51" s="113">
        <f t="shared" si="184"/>
        <v>-44131984.069109239</v>
      </c>
      <c r="W51" s="113">
        <v>-188712.87173023849</v>
      </c>
      <c r="X51" s="113">
        <f t="shared" si="185"/>
        <v>-44320696.940839477</v>
      </c>
      <c r="Y51" s="113">
        <v>-188519.23789688031</v>
      </c>
      <c r="Z51" s="113">
        <f t="shared" si="186"/>
        <v>-44509216.178736359</v>
      </c>
      <c r="AA51" s="113">
        <v>-188325.60406352213</v>
      </c>
      <c r="AB51" s="113">
        <f t="shared" si="187"/>
        <v>-44697541.782799885</v>
      </c>
      <c r="AC51" s="113">
        <v>-188131.97023016395</v>
      </c>
      <c r="AD51" s="113">
        <f t="shared" si="188"/>
        <v>-44885673.753030047</v>
      </c>
      <c r="AE51" s="113">
        <v>-187938.33639680577</v>
      </c>
      <c r="AF51" s="113">
        <f t="shared" si="189"/>
        <v>-45073612.089426853</v>
      </c>
      <c r="AG51" s="113">
        <v>-187744.70256344759</v>
      </c>
      <c r="AH51" s="113">
        <f t="shared" si="190"/>
        <v>-45261356.791990303</v>
      </c>
      <c r="AI51" s="113">
        <v>-187551.06873008941</v>
      </c>
      <c r="AJ51" s="113">
        <f t="shared" si="191"/>
        <v>-45448907.860720389</v>
      </c>
      <c r="AK51" s="113">
        <v>-187357.43489673123</v>
      </c>
      <c r="AL51" s="113">
        <f t="shared" si="192"/>
        <v>-45636265.295617118</v>
      </c>
      <c r="AM51" s="113">
        <v>-187163.80106337304</v>
      </c>
      <c r="AN51" s="113">
        <f t="shared" si="193"/>
        <v>-45823429.096680492</v>
      </c>
      <c r="AO51" s="113">
        <v>-186970.16723001486</v>
      </c>
      <c r="AP51" s="113">
        <f t="shared" si="194"/>
        <v>-46010399.26391051</v>
      </c>
      <c r="AQ51" s="113">
        <v>-186776.53339665662</v>
      </c>
      <c r="AR51" s="113">
        <f t="shared" si="195"/>
        <v>-46197175.797307163</v>
      </c>
      <c r="AS51" s="113">
        <v>-186582.8995632985</v>
      </c>
      <c r="AT51" s="113">
        <f t="shared" si="196"/>
        <v>-46383758.696870461</v>
      </c>
      <c r="AU51" s="113">
        <v>-186389.26572994026</v>
      </c>
      <c r="AV51" s="113">
        <f t="shared" si="197"/>
        <v>-46570147.962600403</v>
      </c>
      <c r="AW51" s="113">
        <v>-186195.63189658208</v>
      </c>
      <c r="AX51" s="113">
        <f t="shared" si="198"/>
        <v>-46756343.594496988</v>
      </c>
      <c r="AY51" s="113">
        <v>-186001.9980632239</v>
      </c>
      <c r="AZ51" s="113">
        <f t="shared" si="199"/>
        <v>-46942345.592560209</v>
      </c>
      <c r="BA51" s="113">
        <v>-185808.36422986572</v>
      </c>
      <c r="BB51" s="113">
        <f t="shared" si="200"/>
        <v>-47128153.956790075</v>
      </c>
      <c r="BC51" s="113">
        <v>-185614.73039650754</v>
      </c>
      <c r="BD51" s="113">
        <f t="shared" si="201"/>
        <v>-47313768.687186584</v>
      </c>
      <c r="BF51" s="120">
        <f t="shared" si="202"/>
        <v>-46195820.360473663</v>
      </c>
    </row>
    <row r="52" spans="1:58" s="113" customFormat="1">
      <c r="A52" s="91" t="s">
        <v>21</v>
      </c>
      <c r="B52" s="91"/>
      <c r="C52" s="91"/>
      <c r="D52" s="91"/>
      <c r="E52" s="91"/>
      <c r="F52" s="91"/>
      <c r="G52" s="91"/>
      <c r="H52" s="121">
        <f>SUBTOTAL(9,H45:H51)</f>
        <v>-2329754430.9607697</v>
      </c>
      <c r="I52" s="121">
        <f t="shared" ref="I52:BD52" si="203">SUBTOTAL(9,I45:I51)</f>
        <v>-7873661.8355587358</v>
      </c>
      <c r="J52" s="121">
        <f t="shared" si="203"/>
        <v>-2337628092.7963276</v>
      </c>
      <c r="K52" s="121">
        <f t="shared" si="203"/>
        <v>-7900425.0739152227</v>
      </c>
      <c r="L52" s="121">
        <f t="shared" si="203"/>
        <v>-2345528517.8702431</v>
      </c>
      <c r="M52" s="121">
        <f t="shared" si="203"/>
        <v>-7935282.9864357533</v>
      </c>
      <c r="N52" s="121">
        <f t="shared" si="203"/>
        <v>-2353463800.856679</v>
      </c>
      <c r="O52" s="121">
        <f t="shared" si="203"/>
        <v>-7971157.6327333264</v>
      </c>
      <c r="P52" s="121">
        <f t="shared" si="203"/>
        <v>-2361434958.4894123</v>
      </c>
      <c r="Q52" s="121">
        <f t="shared" si="203"/>
        <v>-8003593.0113314763</v>
      </c>
      <c r="R52" s="121">
        <f t="shared" si="203"/>
        <v>-2369438551.5007434</v>
      </c>
      <c r="S52" s="121">
        <f t="shared" si="203"/>
        <v>-8032265.7832910046</v>
      </c>
      <c r="T52" s="121">
        <f t="shared" si="203"/>
        <v>-2377470817.2840347</v>
      </c>
      <c r="U52" s="121">
        <f t="shared" si="203"/>
        <v>-7819824.7647052659</v>
      </c>
      <c r="V52" s="121">
        <f t="shared" si="203"/>
        <v>-2385290642.0487399</v>
      </c>
      <c r="W52" s="121">
        <f t="shared" si="203"/>
        <v>-7836737.9803950246</v>
      </c>
      <c r="X52" s="121">
        <f t="shared" si="203"/>
        <v>-2393127380.0291348</v>
      </c>
      <c r="Y52" s="121">
        <f t="shared" si="203"/>
        <v>-7857496.7930907076</v>
      </c>
      <c r="Z52" s="121">
        <f t="shared" si="203"/>
        <v>-2400984876.8222256</v>
      </c>
      <c r="AA52" s="121">
        <f t="shared" si="203"/>
        <v>-7880706.7183408104</v>
      </c>
      <c r="AB52" s="121">
        <f t="shared" si="203"/>
        <v>-2408865583.5405664</v>
      </c>
      <c r="AC52" s="121">
        <f t="shared" si="203"/>
        <v>-7909629.9094082015</v>
      </c>
      <c r="AD52" s="121">
        <f t="shared" si="203"/>
        <v>-2416775213.4499741</v>
      </c>
      <c r="AE52" s="121">
        <f t="shared" si="203"/>
        <v>-7944655.0078309253</v>
      </c>
      <c r="AF52" s="121">
        <f t="shared" si="203"/>
        <v>-2424719868.4578056</v>
      </c>
      <c r="AG52" s="121">
        <f t="shared" si="203"/>
        <v>-7973312.8098229878</v>
      </c>
      <c r="AH52" s="121">
        <f t="shared" si="203"/>
        <v>-2432693181.2676287</v>
      </c>
      <c r="AI52" s="121">
        <f t="shared" si="203"/>
        <v>-7997001.5720798317</v>
      </c>
      <c r="AJ52" s="121">
        <f t="shared" si="203"/>
        <v>-2440690182.8397083</v>
      </c>
      <c r="AK52" s="121">
        <f t="shared" si="203"/>
        <v>-8020190.8709142385</v>
      </c>
      <c r="AL52" s="121">
        <f t="shared" si="203"/>
        <v>-2448710373.7106223</v>
      </c>
      <c r="AM52" s="121">
        <f t="shared" si="203"/>
        <v>-8048654.8318572044</v>
      </c>
      <c r="AN52" s="121">
        <f t="shared" si="203"/>
        <v>-2456759028.5424795</v>
      </c>
      <c r="AO52" s="121">
        <f t="shared" si="203"/>
        <v>-8075778.5928015225</v>
      </c>
      <c r="AP52" s="121">
        <f t="shared" si="203"/>
        <v>-2464834807.1352816</v>
      </c>
      <c r="AQ52" s="121">
        <f t="shared" si="203"/>
        <v>-8097479.8553182734</v>
      </c>
      <c r="AR52" s="121">
        <f t="shared" si="203"/>
        <v>-2472932286.9905996</v>
      </c>
      <c r="AS52" s="121">
        <f t="shared" si="203"/>
        <v>-8118536.4195677396</v>
      </c>
      <c r="AT52" s="121">
        <f t="shared" si="203"/>
        <v>-2481050823.4101677</v>
      </c>
      <c r="AU52" s="121">
        <f t="shared" si="203"/>
        <v>-8136797.4430680163</v>
      </c>
      <c r="AV52" s="121">
        <f t="shared" si="203"/>
        <v>-2489187620.8532352</v>
      </c>
      <c r="AW52" s="121">
        <f t="shared" si="203"/>
        <v>-8158506.9081320427</v>
      </c>
      <c r="AX52" s="121">
        <f t="shared" si="203"/>
        <v>-2497346127.7613678</v>
      </c>
      <c r="AY52" s="121">
        <f t="shared" si="203"/>
        <v>-8190496.7258130871</v>
      </c>
      <c r="AZ52" s="121">
        <f t="shared" si="203"/>
        <v>-2505536624.4871807</v>
      </c>
      <c r="BA52" s="121">
        <f t="shared" si="203"/>
        <v>-8221142.3710345412</v>
      </c>
      <c r="BB52" s="121">
        <f t="shared" si="203"/>
        <v>-2513757766.8582153</v>
      </c>
      <c r="BC52" s="121">
        <f t="shared" si="203"/>
        <v>-8243775.0213901354</v>
      </c>
      <c r="BD52" s="121">
        <f t="shared" si="203"/>
        <v>-2522001541.8796053</v>
      </c>
      <c r="BF52" s="122">
        <f t="shared" ref="BF52" si="204">SUBTOTAL(9,BF45:BF51)</f>
        <v>-2473093864.1687613</v>
      </c>
    </row>
    <row r="53" spans="1:58" s="113" customFormat="1">
      <c r="A53" s="91"/>
      <c r="B53" s="91"/>
      <c r="C53" s="91"/>
      <c r="D53" s="91"/>
      <c r="E53" s="91"/>
      <c r="F53" s="91"/>
      <c r="G53" s="91"/>
      <c r="BF53" s="120"/>
    </row>
    <row r="54" spans="1:58" s="113" customFormat="1">
      <c r="A54" s="11" t="s">
        <v>22</v>
      </c>
      <c r="B54" s="91"/>
      <c r="C54" s="91"/>
      <c r="D54" s="91"/>
      <c r="E54" s="91"/>
      <c r="F54" s="91"/>
      <c r="G54" s="91"/>
      <c r="BF54" s="120"/>
    </row>
    <row r="55" spans="1:58" s="113" customFormat="1">
      <c r="A55" s="91" t="s">
        <v>14</v>
      </c>
      <c r="B55" s="91" t="s">
        <v>45</v>
      </c>
      <c r="C55" s="91" t="s">
        <v>45</v>
      </c>
      <c r="D55" s="91" t="s">
        <v>76</v>
      </c>
      <c r="E55" s="91" t="s">
        <v>73</v>
      </c>
      <c r="F55" s="91" t="str">
        <f t="shared" ref="F55:F69" si="205">D55&amp;E55&amp;C55</f>
        <v>DGNLPCA</v>
      </c>
      <c r="G55" s="91" t="str">
        <f t="shared" ref="G55:G69" si="206">E55&amp;C55</f>
        <v>GNLPCA</v>
      </c>
      <c r="H55" s="113">
        <v>-4740497.6900000004</v>
      </c>
      <c r="I55" s="113">
        <v>-1030.4285323324439</v>
      </c>
      <c r="J55" s="113">
        <f t="shared" ref="J55:J69" si="207">H55+I55</f>
        <v>-4741528.1185323326</v>
      </c>
      <c r="K55" s="113">
        <v>-989.45431041432312</v>
      </c>
      <c r="L55" s="113">
        <f t="shared" ref="L55:L69" si="208">J55+K55</f>
        <v>-4742517.572842747</v>
      </c>
      <c r="M55" s="113">
        <v>-1119.1617510385404</v>
      </c>
      <c r="N55" s="113">
        <f t="shared" ref="N55:N69" si="209">L55+M55</f>
        <v>-4743636.7345937854</v>
      </c>
      <c r="O55" s="113">
        <v>-2273.3694191962277</v>
      </c>
      <c r="P55" s="113">
        <f t="shared" ref="P55:P69" si="210">N55+O55</f>
        <v>-4745910.104012982</v>
      </c>
      <c r="Q55" s="113">
        <v>-3243.415679103171</v>
      </c>
      <c r="R55" s="113">
        <f t="shared" ref="R55:R69" si="211">P55+Q55</f>
        <v>-4749153.5196920848</v>
      </c>
      <c r="S55" s="113">
        <v>-4376.8051392802881</v>
      </c>
      <c r="T55" s="113">
        <f t="shared" ref="T55:T69" si="212">R55+S55</f>
        <v>-4753530.3248313647</v>
      </c>
      <c r="U55" s="113">
        <v>3485.2134113318316</v>
      </c>
      <c r="V55" s="113">
        <f t="shared" ref="V55:V69" si="213">T55+U55</f>
        <v>-4750045.1114200326</v>
      </c>
      <c r="W55" s="113">
        <v>3486.850713049309</v>
      </c>
      <c r="X55" s="113">
        <f t="shared" ref="X55:X69" si="214">V55+W55</f>
        <v>-4746558.2607069835</v>
      </c>
      <c r="Y55" s="113">
        <v>3484.4575785087509</v>
      </c>
      <c r="Z55" s="113">
        <f t="shared" ref="Z55:Z69" si="215">X55+Y55</f>
        <v>-4743073.8031284744</v>
      </c>
      <c r="AA55" s="113">
        <v>3480.7526429546342</v>
      </c>
      <c r="AB55" s="113">
        <f t="shared" ref="AB55:AB69" si="216">Z55+AA55</f>
        <v>-4739593.0504855197</v>
      </c>
      <c r="AC55" s="113">
        <v>3479.2359752614866</v>
      </c>
      <c r="AD55" s="113">
        <f t="shared" ref="AD55:AD69" si="217">AB55+AC55</f>
        <v>-4736113.8145102579</v>
      </c>
      <c r="AE55" s="113">
        <v>3477.3967294547838</v>
      </c>
      <c r="AF55" s="113">
        <f t="shared" ref="AF55:AF69" si="218">AD55+AE55</f>
        <v>-4732636.4177808035</v>
      </c>
      <c r="AG55" s="113">
        <v>3476.3036617384787</v>
      </c>
      <c r="AH55" s="113">
        <f t="shared" ref="AH55:AH69" si="219">AF55+AG55</f>
        <v>-4729160.114119065</v>
      </c>
      <c r="AI55" s="113">
        <v>3475.9248140646014</v>
      </c>
      <c r="AJ55" s="113">
        <f t="shared" ref="AJ55:AJ69" si="220">AH55+AI55</f>
        <v>-4725684.189305</v>
      </c>
      <c r="AK55" s="113">
        <v>3401.0784542949987</v>
      </c>
      <c r="AL55" s="113">
        <f t="shared" ref="AL55:AL69" si="221">AJ55+AK55</f>
        <v>-4722283.1108507048</v>
      </c>
      <c r="AM55" s="113">
        <v>3319.6758373673219</v>
      </c>
      <c r="AN55" s="113">
        <f t="shared" ref="AN55:AN69" si="222">AL55+AM55</f>
        <v>-4718963.4350133371</v>
      </c>
      <c r="AO55" s="113">
        <v>3305.5503949762206</v>
      </c>
      <c r="AP55" s="113">
        <f t="shared" ref="AP55:AP69" si="223">AN55+AO55</f>
        <v>-4715657.8846183605</v>
      </c>
      <c r="AQ55" s="113">
        <v>3293.3261986760554</v>
      </c>
      <c r="AR55" s="113">
        <f t="shared" ref="AR55:AR69" si="224">AP55+AQ55</f>
        <v>-4712364.5584196849</v>
      </c>
      <c r="AS55" s="113">
        <v>3200.9651908966189</v>
      </c>
      <c r="AT55" s="113">
        <f t="shared" ref="AT55:AT69" si="225">AR55+AS55</f>
        <v>-4709163.5932287881</v>
      </c>
      <c r="AU55" s="113">
        <v>3029.3076004937175</v>
      </c>
      <c r="AV55" s="113">
        <f t="shared" ref="AV55:AV69" si="226">AT55+AU55</f>
        <v>-4706134.2856282946</v>
      </c>
      <c r="AW55" s="113">
        <v>2860.7862981658327</v>
      </c>
      <c r="AX55" s="113">
        <f t="shared" ref="AX55:AX69" si="227">AV55+AW55</f>
        <v>-4703273.4993301285</v>
      </c>
      <c r="AY55" s="113">
        <v>2699.4317489271198</v>
      </c>
      <c r="AZ55" s="113">
        <f t="shared" ref="AZ55:AZ69" si="228">AX55+AY55</f>
        <v>-4700574.067581201</v>
      </c>
      <c r="BA55" s="113">
        <v>2545.1645548921006</v>
      </c>
      <c r="BB55" s="113">
        <f t="shared" ref="BB55:BB69" si="229">AZ55+BA55</f>
        <v>-4698028.9030263089</v>
      </c>
      <c r="BC55" s="113">
        <v>2386.5137749125861</v>
      </c>
      <c r="BD55" s="113">
        <f t="shared" ref="BD55:BD69" si="230">BB55+BC55</f>
        <v>-4695642.3892513961</v>
      </c>
      <c r="BF55" s="120">
        <f t="shared" ref="BF55:BF69" si="231">AVERAGE(AF55,AH55,AJ55,AL55,AN55,AP55,AR55,AT55,AV55,AX55,AZ55,BB55,BD55)</f>
        <v>-4713043.572934852</v>
      </c>
    </row>
    <row r="56" spans="1:58" s="113" customFormat="1">
      <c r="A56" s="91" t="s">
        <v>15</v>
      </c>
      <c r="B56" s="91" t="s">
        <v>46</v>
      </c>
      <c r="C56" s="91" t="s">
        <v>46</v>
      </c>
      <c r="D56" s="91" t="s">
        <v>76</v>
      </c>
      <c r="E56" s="91" t="s">
        <v>73</v>
      </c>
      <c r="F56" s="91" t="str">
        <f t="shared" si="205"/>
        <v>DGNLPOR</v>
      </c>
      <c r="G56" s="91" t="str">
        <f t="shared" si="206"/>
        <v>GNLPOR</v>
      </c>
      <c r="H56" s="113">
        <v>-52701194.119999997</v>
      </c>
      <c r="I56" s="113">
        <v>-36796.146270464989</v>
      </c>
      <c r="J56" s="113">
        <f t="shared" si="207"/>
        <v>-52737990.266270459</v>
      </c>
      <c r="K56" s="113">
        <v>-36953.555509952479</v>
      </c>
      <c r="L56" s="113">
        <f t="shared" si="208"/>
        <v>-52774943.821780413</v>
      </c>
      <c r="M56" s="113">
        <v>-38231.751417053281</v>
      </c>
      <c r="N56" s="113">
        <f t="shared" si="209"/>
        <v>-52813175.573197469</v>
      </c>
      <c r="O56" s="113">
        <v>-41087.688736603246</v>
      </c>
      <c r="P56" s="113">
        <f t="shared" si="210"/>
        <v>-52854263.261934072</v>
      </c>
      <c r="Q56" s="113">
        <v>-43015.930973195238</v>
      </c>
      <c r="R56" s="113">
        <f t="shared" si="211"/>
        <v>-52897279.192907266</v>
      </c>
      <c r="S56" s="113">
        <v>-47956.970647280104</v>
      </c>
      <c r="T56" s="113">
        <f t="shared" si="212"/>
        <v>-52945236.163554549</v>
      </c>
      <c r="U56" s="113">
        <v>-44487.535306686419</v>
      </c>
      <c r="V56" s="113">
        <f t="shared" si="213"/>
        <v>-52989723.698861234</v>
      </c>
      <c r="W56" s="113">
        <v>-44111.016108151176</v>
      </c>
      <c r="X56" s="113">
        <f t="shared" si="214"/>
        <v>-53033834.714969382</v>
      </c>
      <c r="Y56" s="113">
        <v>-43775.52154392621</v>
      </c>
      <c r="Z56" s="113">
        <f t="shared" si="215"/>
        <v>-53077610.236513309</v>
      </c>
      <c r="AA56" s="113">
        <v>-43461.60539737239</v>
      </c>
      <c r="AB56" s="113">
        <f t="shared" si="216"/>
        <v>-53121071.841910683</v>
      </c>
      <c r="AC56" s="113">
        <v>-43126.737563179224</v>
      </c>
      <c r="AD56" s="113">
        <f t="shared" si="217"/>
        <v>-53164198.579473861</v>
      </c>
      <c r="AE56" s="113">
        <v>-42811.579439493013</v>
      </c>
      <c r="AF56" s="113">
        <f t="shared" si="218"/>
        <v>-53207010.158913352</v>
      </c>
      <c r="AG56" s="113">
        <v>-42486.384842471336</v>
      </c>
      <c r="AH56" s="113">
        <f t="shared" si="219"/>
        <v>-53249496.543755822</v>
      </c>
      <c r="AI56" s="113">
        <v>-42142.747676144238</v>
      </c>
      <c r="AJ56" s="113">
        <f t="shared" si="220"/>
        <v>-53291639.291431963</v>
      </c>
      <c r="AK56" s="113">
        <v>-41788.832531025517</v>
      </c>
      <c r="AL56" s="113">
        <f t="shared" si="221"/>
        <v>-53333428.123962991</v>
      </c>
      <c r="AM56" s="113">
        <v>-41414.844439235865</v>
      </c>
      <c r="AN56" s="113">
        <f t="shared" si="222"/>
        <v>-53374842.968402229</v>
      </c>
      <c r="AO56" s="113">
        <v>-41031.44660414278</v>
      </c>
      <c r="AP56" s="113">
        <f t="shared" si="223"/>
        <v>-53415874.415006369</v>
      </c>
      <c r="AQ56" s="113">
        <v>-40837.914883470978</v>
      </c>
      <c r="AR56" s="113">
        <f t="shared" si="224"/>
        <v>-53456712.329889841</v>
      </c>
      <c r="AS56" s="113">
        <v>-40803.472622847767</v>
      </c>
      <c r="AT56" s="113">
        <f t="shared" si="225"/>
        <v>-53497515.80251269</v>
      </c>
      <c r="AU56" s="113">
        <v>-40720.490832693991</v>
      </c>
      <c r="AV56" s="113">
        <f t="shared" si="226"/>
        <v>-53538236.293345384</v>
      </c>
      <c r="AW56" s="113">
        <v>-40717.963547913707</v>
      </c>
      <c r="AX56" s="113">
        <f t="shared" si="227"/>
        <v>-53578954.2568933</v>
      </c>
      <c r="AY56" s="113">
        <v>-40740.142369512585</v>
      </c>
      <c r="AZ56" s="113">
        <f t="shared" si="228"/>
        <v>-53619694.399262816</v>
      </c>
      <c r="BA56" s="113">
        <v>-40702.659791741637</v>
      </c>
      <c r="BB56" s="113">
        <f t="shared" si="229"/>
        <v>-53660397.059054561</v>
      </c>
      <c r="BC56" s="113">
        <v>-40721.846162271802</v>
      </c>
      <c r="BD56" s="113">
        <f t="shared" si="230"/>
        <v>-53701118.905216835</v>
      </c>
      <c r="BF56" s="120">
        <f t="shared" si="231"/>
        <v>-53455763.119049862</v>
      </c>
    </row>
    <row r="57" spans="1:58" s="113" customFormat="1">
      <c r="A57" s="91" t="s">
        <v>16</v>
      </c>
      <c r="B57" s="91" t="s">
        <v>47</v>
      </c>
      <c r="C57" s="91" t="s">
        <v>47</v>
      </c>
      <c r="D57" s="91" t="s">
        <v>76</v>
      </c>
      <c r="E57" s="91" t="s">
        <v>73</v>
      </c>
      <c r="F57" s="91" t="str">
        <f t="shared" si="205"/>
        <v>DGNLPWA</v>
      </c>
      <c r="G57" s="91" t="str">
        <f t="shared" si="206"/>
        <v>GNLPWA</v>
      </c>
      <c r="H57" s="113">
        <v>-19701174.68</v>
      </c>
      <c r="I57" s="113">
        <v>-65826.792463312187</v>
      </c>
      <c r="J57" s="113">
        <f t="shared" si="207"/>
        <v>-19767001.472463313</v>
      </c>
      <c r="K57" s="113">
        <v>-65635.940607640194</v>
      </c>
      <c r="L57" s="113">
        <f t="shared" si="208"/>
        <v>-19832637.413070954</v>
      </c>
      <c r="M57" s="113">
        <v>-65727.743692958087</v>
      </c>
      <c r="N57" s="113">
        <f t="shared" si="209"/>
        <v>-19898365.156763911</v>
      </c>
      <c r="O57" s="113">
        <v>-66239.424375305476</v>
      </c>
      <c r="P57" s="113">
        <f t="shared" si="210"/>
        <v>-19964604.581139218</v>
      </c>
      <c r="Q57" s="113">
        <v>-66439.89651817386</v>
      </c>
      <c r="R57" s="113">
        <f t="shared" si="211"/>
        <v>-20031044.477657393</v>
      </c>
      <c r="S57" s="113">
        <v>-67096.857364587428</v>
      </c>
      <c r="T57" s="113">
        <f t="shared" si="212"/>
        <v>-20098141.33502198</v>
      </c>
      <c r="U57" s="113">
        <v>-30716.865447186981</v>
      </c>
      <c r="V57" s="113">
        <f t="shared" si="213"/>
        <v>-20128858.200469166</v>
      </c>
      <c r="W57" s="113">
        <v>-30639.96106121171</v>
      </c>
      <c r="X57" s="113">
        <f t="shared" si="214"/>
        <v>-20159498.161530379</v>
      </c>
      <c r="Y57" s="113">
        <v>-30570.603831371933</v>
      </c>
      <c r="Z57" s="113">
        <f t="shared" si="215"/>
        <v>-20190068.765361752</v>
      </c>
      <c r="AA57" s="113">
        <v>-30504.716413982562</v>
      </c>
      <c r="AB57" s="113">
        <f t="shared" si="216"/>
        <v>-20220573.481775735</v>
      </c>
      <c r="AC57" s="113">
        <v>-30434.903831827512</v>
      </c>
      <c r="AD57" s="113">
        <f t="shared" si="217"/>
        <v>-20251008.385607563</v>
      </c>
      <c r="AE57" s="113">
        <v>-30367.553573608748</v>
      </c>
      <c r="AF57" s="113">
        <f t="shared" si="218"/>
        <v>-20281375.939181171</v>
      </c>
      <c r="AG57" s="113">
        <v>-30298.503205008863</v>
      </c>
      <c r="AH57" s="113">
        <f t="shared" si="219"/>
        <v>-20311674.44238618</v>
      </c>
      <c r="AI57" s="113">
        <v>-30226.768938280293</v>
      </c>
      <c r="AJ57" s="113">
        <f t="shared" si="220"/>
        <v>-20341901.211324461</v>
      </c>
      <c r="AK57" s="113">
        <v>-30154.365068354702</v>
      </c>
      <c r="AL57" s="113">
        <f t="shared" si="221"/>
        <v>-20372055.576392815</v>
      </c>
      <c r="AM57" s="113">
        <v>-30142.440239388903</v>
      </c>
      <c r="AN57" s="113">
        <f t="shared" si="222"/>
        <v>-20402198.016632203</v>
      </c>
      <c r="AO57" s="113">
        <v>-30134.722764299717</v>
      </c>
      <c r="AP57" s="113">
        <f t="shared" si="223"/>
        <v>-20432332.739396501</v>
      </c>
      <c r="AQ57" s="113">
        <v>-30065.541937919799</v>
      </c>
      <c r="AR57" s="113">
        <f t="shared" si="224"/>
        <v>-20462398.281334423</v>
      </c>
      <c r="AS57" s="113">
        <v>-30037.492526454094</v>
      </c>
      <c r="AT57" s="113">
        <f t="shared" si="225"/>
        <v>-20492435.773860876</v>
      </c>
      <c r="AU57" s="113">
        <v>-30052.668341808137</v>
      </c>
      <c r="AV57" s="113">
        <f t="shared" si="226"/>
        <v>-20522488.442202684</v>
      </c>
      <c r="AW57" s="113">
        <v>-30084.633560118265</v>
      </c>
      <c r="AX57" s="113">
        <f t="shared" si="227"/>
        <v>-20552573.075762801</v>
      </c>
      <c r="AY57" s="113">
        <v>-30120.291192210629</v>
      </c>
      <c r="AZ57" s="113">
        <f t="shared" si="228"/>
        <v>-20582693.366955012</v>
      </c>
      <c r="BA57" s="113">
        <v>-30140.864225789323</v>
      </c>
      <c r="BB57" s="113">
        <f t="shared" si="229"/>
        <v>-20612834.231180802</v>
      </c>
      <c r="BC57" s="113">
        <v>-30173.763256241742</v>
      </c>
      <c r="BD57" s="113">
        <f t="shared" si="230"/>
        <v>-20643007.994437043</v>
      </c>
      <c r="BF57" s="120">
        <f t="shared" si="231"/>
        <v>-20462305.314695921</v>
      </c>
    </row>
    <row r="58" spans="1:58" s="113" customFormat="1">
      <c r="A58" s="91" t="s">
        <v>17</v>
      </c>
      <c r="B58" s="91" t="s">
        <v>48</v>
      </c>
      <c r="C58" s="91" t="s">
        <v>48</v>
      </c>
      <c r="D58" s="91" t="s">
        <v>76</v>
      </c>
      <c r="E58" s="91" t="s">
        <v>73</v>
      </c>
      <c r="F58" s="91" t="str">
        <f t="shared" si="205"/>
        <v>DGNLPWYP</v>
      </c>
      <c r="G58" s="91" t="str">
        <f t="shared" si="206"/>
        <v>GNLPWYP</v>
      </c>
      <c r="H58" s="113">
        <v>-20253724.120000001</v>
      </c>
      <c r="I58" s="113">
        <v>-58850.76126202711</v>
      </c>
      <c r="J58" s="113">
        <f t="shared" si="207"/>
        <v>-20312574.881262027</v>
      </c>
      <c r="K58" s="113">
        <v>-58965.495767207263</v>
      </c>
      <c r="L58" s="113">
        <f t="shared" si="208"/>
        <v>-20371540.377029233</v>
      </c>
      <c r="M58" s="113">
        <v>-59968.720071786811</v>
      </c>
      <c r="N58" s="113">
        <f t="shared" si="209"/>
        <v>-20431509.097101018</v>
      </c>
      <c r="O58" s="113">
        <v>-61389.028443141346</v>
      </c>
      <c r="P58" s="113">
        <f t="shared" si="210"/>
        <v>-20492898.125544161</v>
      </c>
      <c r="Q58" s="113">
        <v>-61884.19066916997</v>
      </c>
      <c r="R58" s="113">
        <f t="shared" si="211"/>
        <v>-20554782.316213332</v>
      </c>
      <c r="S58" s="113">
        <v>-63516.653457219159</v>
      </c>
      <c r="T58" s="113">
        <f t="shared" si="212"/>
        <v>-20618298.969670553</v>
      </c>
      <c r="U58" s="113">
        <v>-21171.936411333474</v>
      </c>
      <c r="V58" s="113">
        <f t="shared" si="213"/>
        <v>-20639470.906081885</v>
      </c>
      <c r="W58" s="113">
        <v>-20985.837609254202</v>
      </c>
      <c r="X58" s="113">
        <f t="shared" si="214"/>
        <v>-20660456.743691139</v>
      </c>
      <c r="Y58" s="113">
        <v>-20788.611067772988</v>
      </c>
      <c r="Z58" s="113">
        <f t="shared" si="215"/>
        <v>-20681245.354758911</v>
      </c>
      <c r="AA58" s="113">
        <v>-20567.581238053535</v>
      </c>
      <c r="AB58" s="113">
        <f t="shared" si="216"/>
        <v>-20701812.935996965</v>
      </c>
      <c r="AC58" s="113">
        <v>-20347.80824401378</v>
      </c>
      <c r="AD58" s="113">
        <f t="shared" si="217"/>
        <v>-20722160.744240977</v>
      </c>
      <c r="AE58" s="113">
        <v>-20135.564664878329</v>
      </c>
      <c r="AF58" s="113">
        <f t="shared" si="218"/>
        <v>-20742296.308905855</v>
      </c>
      <c r="AG58" s="113">
        <v>-19965.529081084096</v>
      </c>
      <c r="AH58" s="113">
        <f t="shared" si="219"/>
        <v>-20762261.837986939</v>
      </c>
      <c r="AI58" s="113">
        <v>-19842.007215411839</v>
      </c>
      <c r="AJ58" s="113">
        <f t="shared" si="220"/>
        <v>-20782103.845202349</v>
      </c>
      <c r="AK58" s="113">
        <v>-19716.589032756427</v>
      </c>
      <c r="AL58" s="113">
        <f t="shared" si="221"/>
        <v>-20801820.434235107</v>
      </c>
      <c r="AM58" s="113">
        <v>-19560.353419146762</v>
      </c>
      <c r="AN58" s="113">
        <f t="shared" si="222"/>
        <v>-20821380.787654255</v>
      </c>
      <c r="AO58" s="113">
        <v>-19421.08561076349</v>
      </c>
      <c r="AP58" s="113">
        <f t="shared" si="223"/>
        <v>-20840801.873265017</v>
      </c>
      <c r="AQ58" s="113">
        <v>-19340.652658844047</v>
      </c>
      <c r="AR58" s="113">
        <f t="shared" si="224"/>
        <v>-20860142.525923859</v>
      </c>
      <c r="AS58" s="113">
        <v>-19418.861340740492</v>
      </c>
      <c r="AT58" s="113">
        <f t="shared" si="225"/>
        <v>-20879561.387264598</v>
      </c>
      <c r="AU58" s="113">
        <v>-19634.108305832458</v>
      </c>
      <c r="AV58" s="113">
        <f t="shared" si="226"/>
        <v>-20899195.495570432</v>
      </c>
      <c r="AW58" s="113">
        <v>-19923.291840724909</v>
      </c>
      <c r="AX58" s="113">
        <f t="shared" si="227"/>
        <v>-20919118.787411157</v>
      </c>
      <c r="AY58" s="113">
        <v>-20246.368665733753</v>
      </c>
      <c r="AZ58" s="113">
        <f t="shared" si="228"/>
        <v>-20939365.156076889</v>
      </c>
      <c r="BA58" s="113">
        <v>-20521.760316091211</v>
      </c>
      <c r="BB58" s="113">
        <f t="shared" si="229"/>
        <v>-20959886.916392982</v>
      </c>
      <c r="BC58" s="113">
        <v>-20852.348269837239</v>
      </c>
      <c r="BD58" s="113">
        <f t="shared" si="230"/>
        <v>-20980739.264662821</v>
      </c>
      <c r="BF58" s="120">
        <f t="shared" si="231"/>
        <v>-20860667.278504018</v>
      </c>
    </row>
    <row r="59" spans="1:58" s="113" customFormat="1">
      <c r="A59" s="91" t="s">
        <v>18</v>
      </c>
      <c r="B59" s="91" t="s">
        <v>49</v>
      </c>
      <c r="C59" s="91" t="s">
        <v>49</v>
      </c>
      <c r="D59" s="91" t="s">
        <v>76</v>
      </c>
      <c r="E59" s="91" t="s">
        <v>73</v>
      </c>
      <c r="F59" s="91" t="str">
        <f t="shared" si="205"/>
        <v>DGNLPUT</v>
      </c>
      <c r="G59" s="91" t="str">
        <f t="shared" si="206"/>
        <v>GNLPUT</v>
      </c>
      <c r="H59" s="113">
        <v>-64329438.619999997</v>
      </c>
      <c r="I59" s="113">
        <v>-297288.48329540325</v>
      </c>
      <c r="J59" s="113">
        <f t="shared" si="207"/>
        <v>-64626727.103295401</v>
      </c>
      <c r="K59" s="113">
        <v>-299205.99748659442</v>
      </c>
      <c r="L59" s="113">
        <f t="shared" si="208"/>
        <v>-64925933.100781992</v>
      </c>
      <c r="M59" s="113">
        <v>-302351.49761106475</v>
      </c>
      <c r="N59" s="113">
        <f t="shared" si="209"/>
        <v>-65228284.59839306</v>
      </c>
      <c r="O59" s="113">
        <v>-304267.28668877337</v>
      </c>
      <c r="P59" s="113">
        <f t="shared" si="210"/>
        <v>-65532551.885081835</v>
      </c>
      <c r="Q59" s="113">
        <v>-304983.0980157599</v>
      </c>
      <c r="R59" s="113">
        <f t="shared" si="211"/>
        <v>-65837534.983097598</v>
      </c>
      <c r="S59" s="113">
        <v>-307377.91332678619</v>
      </c>
      <c r="T59" s="113">
        <f t="shared" si="212"/>
        <v>-66144912.896424383</v>
      </c>
      <c r="U59" s="113">
        <v>-205191.63038287527</v>
      </c>
      <c r="V59" s="113">
        <f t="shared" si="213"/>
        <v>-66350104.526807256</v>
      </c>
      <c r="W59" s="113">
        <v>-205197.62956791132</v>
      </c>
      <c r="X59" s="113">
        <f t="shared" si="214"/>
        <v>-66555302.15637517</v>
      </c>
      <c r="Y59" s="113">
        <v>-205192.68983848958</v>
      </c>
      <c r="Z59" s="113">
        <f t="shared" si="215"/>
        <v>-66760494.846213661</v>
      </c>
      <c r="AA59" s="113">
        <v>-205150.40022802545</v>
      </c>
      <c r="AB59" s="113">
        <f t="shared" si="216"/>
        <v>-66965645.246441685</v>
      </c>
      <c r="AC59" s="113">
        <v>-205112.13042289723</v>
      </c>
      <c r="AD59" s="113">
        <f t="shared" si="217"/>
        <v>-67170757.376864582</v>
      </c>
      <c r="AE59" s="113">
        <v>-205085.26435471565</v>
      </c>
      <c r="AF59" s="113">
        <f t="shared" si="218"/>
        <v>-67375842.641219303</v>
      </c>
      <c r="AG59" s="113">
        <v>-205142.70618054311</v>
      </c>
      <c r="AH59" s="113">
        <f t="shared" si="219"/>
        <v>-67580985.347399846</v>
      </c>
      <c r="AI59" s="113">
        <v>-205650.48717102158</v>
      </c>
      <c r="AJ59" s="113">
        <f t="shared" si="220"/>
        <v>-67786635.83457087</v>
      </c>
      <c r="AK59" s="113">
        <v>-206139.74647579069</v>
      </c>
      <c r="AL59" s="113">
        <f t="shared" si="221"/>
        <v>-67992775.581046656</v>
      </c>
      <c r="AM59" s="113">
        <v>-206199.50040316494</v>
      </c>
      <c r="AN59" s="113">
        <f t="shared" si="222"/>
        <v>-68198975.081449822</v>
      </c>
      <c r="AO59" s="113">
        <v>-206285.33410494641</v>
      </c>
      <c r="AP59" s="113">
        <f t="shared" si="223"/>
        <v>-68405260.415554762</v>
      </c>
      <c r="AQ59" s="113">
        <v>-206469.22896230622</v>
      </c>
      <c r="AR59" s="113">
        <f t="shared" si="224"/>
        <v>-68611729.644517064</v>
      </c>
      <c r="AS59" s="113">
        <v>-206831.98347338667</v>
      </c>
      <c r="AT59" s="113">
        <f t="shared" si="225"/>
        <v>-68818561.627990454</v>
      </c>
      <c r="AU59" s="113">
        <v>-207327.12063743995</v>
      </c>
      <c r="AV59" s="113">
        <f t="shared" si="226"/>
        <v>-69025888.748627901</v>
      </c>
      <c r="AW59" s="113">
        <v>-207814.95300997637</v>
      </c>
      <c r="AX59" s="113">
        <f t="shared" si="227"/>
        <v>-69233703.701637879</v>
      </c>
      <c r="AY59" s="113">
        <v>-208274.29746753169</v>
      </c>
      <c r="AZ59" s="113">
        <f t="shared" si="228"/>
        <v>-69441977.999105409</v>
      </c>
      <c r="BA59" s="113">
        <v>-208692.22520879057</v>
      </c>
      <c r="BB59" s="113">
        <f t="shared" si="229"/>
        <v>-69650670.224314198</v>
      </c>
      <c r="BC59" s="113">
        <v>-209166.28043389524</v>
      </c>
      <c r="BD59" s="113">
        <f t="shared" si="230"/>
        <v>-69859836.504748091</v>
      </c>
      <c r="BF59" s="120">
        <f t="shared" si="231"/>
        <v>-68614064.873244792</v>
      </c>
    </row>
    <row r="60" spans="1:58" s="113" customFormat="1">
      <c r="A60" s="91" t="s">
        <v>19</v>
      </c>
      <c r="B60" s="91" t="s">
        <v>50</v>
      </c>
      <c r="C60" s="91" t="s">
        <v>50</v>
      </c>
      <c r="D60" s="91" t="s">
        <v>76</v>
      </c>
      <c r="E60" s="91" t="s">
        <v>73</v>
      </c>
      <c r="F60" s="91" t="str">
        <f t="shared" si="205"/>
        <v>DGNLPID</v>
      </c>
      <c r="G60" s="91" t="str">
        <f t="shared" si="206"/>
        <v>GNLPID</v>
      </c>
      <c r="H60" s="113">
        <v>-11913137.16</v>
      </c>
      <c r="I60" s="113">
        <v>-17932.784059428552</v>
      </c>
      <c r="J60" s="113">
        <f t="shared" si="207"/>
        <v>-11931069.944059428</v>
      </c>
      <c r="K60" s="113">
        <v>-17934.89366653841</v>
      </c>
      <c r="L60" s="113">
        <f t="shared" si="208"/>
        <v>-11949004.837725967</v>
      </c>
      <c r="M60" s="113">
        <v>-18041.910017550719</v>
      </c>
      <c r="N60" s="113">
        <f t="shared" si="209"/>
        <v>-11967046.747743517</v>
      </c>
      <c r="O60" s="113">
        <v>-18143.405586588022</v>
      </c>
      <c r="P60" s="113">
        <f t="shared" si="210"/>
        <v>-11985190.153330104</v>
      </c>
      <c r="Q60" s="113">
        <v>-18342.856986104365</v>
      </c>
      <c r="R60" s="113">
        <f t="shared" si="211"/>
        <v>-12003533.010316208</v>
      </c>
      <c r="S60" s="113">
        <v>-18867.985071419273</v>
      </c>
      <c r="T60" s="113">
        <f t="shared" si="212"/>
        <v>-12022400.995387627</v>
      </c>
      <c r="U60" s="113">
        <v>-10275.122823416896</v>
      </c>
      <c r="V60" s="113">
        <f t="shared" si="213"/>
        <v>-12032676.118211044</v>
      </c>
      <c r="W60" s="113">
        <v>-10256.48958384819</v>
      </c>
      <c r="X60" s="113">
        <f t="shared" si="214"/>
        <v>-12042932.607794892</v>
      </c>
      <c r="Y60" s="113">
        <v>-10240.957359568682</v>
      </c>
      <c r="Z60" s="113">
        <f t="shared" si="215"/>
        <v>-12053173.565154461</v>
      </c>
      <c r="AA60" s="113">
        <v>-10218.722947322705</v>
      </c>
      <c r="AB60" s="113">
        <f t="shared" si="216"/>
        <v>-12063392.288101783</v>
      </c>
      <c r="AC60" s="113">
        <v>-10198.696052420768</v>
      </c>
      <c r="AD60" s="113">
        <f t="shared" si="217"/>
        <v>-12073590.984154204</v>
      </c>
      <c r="AE60" s="113">
        <v>-10183.151003765699</v>
      </c>
      <c r="AF60" s="113">
        <f t="shared" si="218"/>
        <v>-12083774.135157969</v>
      </c>
      <c r="AG60" s="113">
        <v>-10194.908768525027</v>
      </c>
      <c r="AH60" s="113">
        <f t="shared" si="219"/>
        <v>-12093969.043926494</v>
      </c>
      <c r="AI60" s="113">
        <v>-10235.509807763912</v>
      </c>
      <c r="AJ60" s="113">
        <f t="shared" si="220"/>
        <v>-12104204.553734258</v>
      </c>
      <c r="AK60" s="113">
        <v>-10266.948982901231</v>
      </c>
      <c r="AL60" s="113">
        <f t="shared" si="221"/>
        <v>-12114471.50271716</v>
      </c>
      <c r="AM60" s="113">
        <v>-10275.294690465234</v>
      </c>
      <c r="AN60" s="113">
        <f t="shared" si="222"/>
        <v>-12124746.797407625</v>
      </c>
      <c r="AO60" s="113">
        <v>-10286.084767154476</v>
      </c>
      <c r="AP60" s="113">
        <f t="shared" si="223"/>
        <v>-12135032.882174781</v>
      </c>
      <c r="AQ60" s="113">
        <v>-10312.284900305123</v>
      </c>
      <c r="AR60" s="113">
        <f t="shared" si="224"/>
        <v>-12145345.167075086</v>
      </c>
      <c r="AS60" s="113">
        <v>-10393.011769995588</v>
      </c>
      <c r="AT60" s="113">
        <f t="shared" si="225"/>
        <v>-12155738.178845081</v>
      </c>
      <c r="AU60" s="113">
        <v>-10527.674895635049</v>
      </c>
      <c r="AV60" s="113">
        <f t="shared" si="226"/>
        <v>-12166265.853740716</v>
      </c>
      <c r="AW60" s="113">
        <v>-10702.580183351936</v>
      </c>
      <c r="AX60" s="113">
        <f t="shared" si="227"/>
        <v>-12176968.433924068</v>
      </c>
      <c r="AY60" s="113">
        <v>-10899.751963468967</v>
      </c>
      <c r="AZ60" s="113">
        <f t="shared" si="228"/>
        <v>-12187868.185887536</v>
      </c>
      <c r="BA60" s="113">
        <v>-11078.140327922185</v>
      </c>
      <c r="BB60" s="113">
        <f t="shared" si="229"/>
        <v>-12198946.326215459</v>
      </c>
      <c r="BC60" s="113">
        <v>-11287.31993337514</v>
      </c>
      <c r="BD60" s="113">
        <f t="shared" si="230"/>
        <v>-12210233.646148834</v>
      </c>
      <c r="BF60" s="120">
        <f t="shared" si="231"/>
        <v>-12145966.515919618</v>
      </c>
    </row>
    <row r="61" spans="1:58" s="113" customFormat="1">
      <c r="A61" s="91" t="s">
        <v>20</v>
      </c>
      <c r="B61" s="91" t="s">
        <v>51</v>
      </c>
      <c r="C61" s="91" t="s">
        <v>51</v>
      </c>
      <c r="D61" s="91" t="s">
        <v>76</v>
      </c>
      <c r="E61" s="91" t="s">
        <v>73</v>
      </c>
      <c r="F61" s="91" t="str">
        <f t="shared" si="205"/>
        <v>DGNLPWYU</v>
      </c>
      <c r="G61" s="91" t="str">
        <f t="shared" si="206"/>
        <v>GNLPWYU</v>
      </c>
      <c r="H61" s="113">
        <v>-5006592.26</v>
      </c>
      <c r="I61" s="113">
        <v>-21619.647995029562</v>
      </c>
      <c r="J61" s="113">
        <f t="shared" si="207"/>
        <v>-5028211.9079950294</v>
      </c>
      <c r="K61" s="113">
        <v>-21523.278111700449</v>
      </c>
      <c r="L61" s="113">
        <f t="shared" si="208"/>
        <v>-5049735.1861067303</v>
      </c>
      <c r="M61" s="113">
        <v>-21426.908228371321</v>
      </c>
      <c r="N61" s="113">
        <f t="shared" si="209"/>
        <v>-5071162.0943351015</v>
      </c>
      <c r="O61" s="113">
        <v>-21330.538345042209</v>
      </c>
      <c r="P61" s="113">
        <f t="shared" si="210"/>
        <v>-5092492.6326801442</v>
      </c>
      <c r="Q61" s="113">
        <v>-21234.168461713096</v>
      </c>
      <c r="R61" s="113">
        <f t="shared" si="211"/>
        <v>-5113726.8011418572</v>
      </c>
      <c r="S61" s="113">
        <v>-21137.798578383969</v>
      </c>
      <c r="T61" s="113">
        <f t="shared" si="212"/>
        <v>-5134864.5997202415</v>
      </c>
      <c r="U61" s="113">
        <v>-10848.262097212792</v>
      </c>
      <c r="V61" s="113">
        <f t="shared" si="213"/>
        <v>-5145712.861817454</v>
      </c>
      <c r="W61" s="113">
        <v>-10771.318556951795</v>
      </c>
      <c r="X61" s="113">
        <f t="shared" si="214"/>
        <v>-5156484.1803744053</v>
      </c>
      <c r="Y61" s="113">
        <v>-10694.375016690799</v>
      </c>
      <c r="Z61" s="113">
        <f t="shared" si="215"/>
        <v>-5167178.5553910965</v>
      </c>
      <c r="AA61" s="113">
        <v>-10617.431476429803</v>
      </c>
      <c r="AB61" s="113">
        <f t="shared" si="216"/>
        <v>-5177795.9868675265</v>
      </c>
      <c r="AC61" s="113">
        <v>-10540.487936168807</v>
      </c>
      <c r="AD61" s="113">
        <f t="shared" si="217"/>
        <v>-5188336.4748036955</v>
      </c>
      <c r="AE61" s="113">
        <v>-10463.544395907811</v>
      </c>
      <c r="AF61" s="113">
        <f t="shared" si="218"/>
        <v>-5198800.0191996032</v>
      </c>
      <c r="AG61" s="113">
        <v>-10386.600855646815</v>
      </c>
      <c r="AH61" s="113">
        <f t="shared" si="219"/>
        <v>-5209186.6200552499</v>
      </c>
      <c r="AI61" s="113">
        <v>-10309.657315385826</v>
      </c>
      <c r="AJ61" s="113">
        <f t="shared" si="220"/>
        <v>-5219496.2773706354</v>
      </c>
      <c r="AK61" s="113">
        <v>-10232.71377512483</v>
      </c>
      <c r="AL61" s="113">
        <f t="shared" si="221"/>
        <v>-5229728.9911457598</v>
      </c>
      <c r="AM61" s="113">
        <v>-10155.770234863834</v>
      </c>
      <c r="AN61" s="113">
        <f t="shared" si="222"/>
        <v>-5239884.761380624</v>
      </c>
      <c r="AO61" s="113">
        <v>-10078.826694602838</v>
      </c>
      <c r="AP61" s="113">
        <f t="shared" si="223"/>
        <v>-5249963.5880752271</v>
      </c>
      <c r="AQ61" s="113">
        <v>-10001.883154341842</v>
      </c>
      <c r="AR61" s="113">
        <f t="shared" si="224"/>
        <v>-5259965.4712295691</v>
      </c>
      <c r="AS61" s="113">
        <v>-9924.9396140808458</v>
      </c>
      <c r="AT61" s="113">
        <f t="shared" si="225"/>
        <v>-5269890.4108436499</v>
      </c>
      <c r="AU61" s="113">
        <v>-9847.9960738198497</v>
      </c>
      <c r="AV61" s="113">
        <f t="shared" si="226"/>
        <v>-5279738.4069174696</v>
      </c>
      <c r="AW61" s="113">
        <v>-9771.0525335588609</v>
      </c>
      <c r="AX61" s="113">
        <f t="shared" si="227"/>
        <v>-5289509.4594510281</v>
      </c>
      <c r="AY61" s="113">
        <v>-9694.1089932978648</v>
      </c>
      <c r="AZ61" s="113">
        <f t="shared" si="228"/>
        <v>-5299203.5684443256</v>
      </c>
      <c r="BA61" s="113">
        <v>-9617.1654530368687</v>
      </c>
      <c r="BB61" s="113">
        <f t="shared" si="229"/>
        <v>-5308820.7338973628</v>
      </c>
      <c r="BC61" s="113">
        <v>-9540.2219127758726</v>
      </c>
      <c r="BD61" s="113">
        <f t="shared" si="230"/>
        <v>-5318360.955810139</v>
      </c>
      <c r="BF61" s="120">
        <f t="shared" si="231"/>
        <v>-5259426.8664477421</v>
      </c>
    </row>
    <row r="62" spans="1:58" s="113" customFormat="1">
      <c r="A62" s="91" t="s">
        <v>3</v>
      </c>
      <c r="B62" s="91" t="s">
        <v>37</v>
      </c>
      <c r="C62" s="91" t="s">
        <v>35</v>
      </c>
      <c r="D62" s="91" t="s">
        <v>76</v>
      </c>
      <c r="E62" s="91" t="s">
        <v>73</v>
      </c>
      <c r="F62" s="91" t="str">
        <f t="shared" si="205"/>
        <v>DGNLPDGP</v>
      </c>
      <c r="G62" s="91" t="str">
        <f t="shared" si="206"/>
        <v>GNLPDGP</v>
      </c>
      <c r="H62" s="113">
        <v>-1787808.89</v>
      </c>
      <c r="I62" s="113">
        <v>62961.235618041916</v>
      </c>
      <c r="J62" s="113">
        <f t="shared" si="207"/>
        <v>-1724847.6543819581</v>
      </c>
      <c r="K62" s="113">
        <v>63153.787728355688</v>
      </c>
      <c r="L62" s="113">
        <f t="shared" si="208"/>
        <v>-1661693.8666536023</v>
      </c>
      <c r="M62" s="113">
        <v>63346.339838669461</v>
      </c>
      <c r="N62" s="113">
        <f t="shared" si="209"/>
        <v>-1598347.5268149329</v>
      </c>
      <c r="O62" s="113">
        <v>63538.891948983233</v>
      </c>
      <c r="P62" s="113">
        <f t="shared" si="210"/>
        <v>-1534808.6348659496</v>
      </c>
      <c r="Q62" s="113">
        <v>63731.444059297006</v>
      </c>
      <c r="R62" s="113">
        <f t="shared" si="211"/>
        <v>-1471077.1908066527</v>
      </c>
      <c r="S62" s="113">
        <v>63923.996169610778</v>
      </c>
      <c r="T62" s="113">
        <f t="shared" si="212"/>
        <v>-1407153.1946370418</v>
      </c>
      <c r="U62" s="113">
        <v>65061.417418785073</v>
      </c>
      <c r="V62" s="113">
        <f t="shared" si="213"/>
        <v>-1342091.7772182566</v>
      </c>
      <c r="W62" s="113">
        <v>65238.378381214294</v>
      </c>
      <c r="X62" s="113">
        <f t="shared" si="214"/>
        <v>-1276853.3988370423</v>
      </c>
      <c r="Y62" s="113">
        <v>65415.339343643507</v>
      </c>
      <c r="Z62" s="113">
        <f t="shared" si="215"/>
        <v>-1211438.0594933988</v>
      </c>
      <c r="AA62" s="113">
        <v>65592.300306072721</v>
      </c>
      <c r="AB62" s="113">
        <f t="shared" si="216"/>
        <v>-1145845.7591873261</v>
      </c>
      <c r="AC62" s="113">
        <v>65769.261268501941</v>
      </c>
      <c r="AD62" s="113">
        <f t="shared" si="217"/>
        <v>-1080076.4979188242</v>
      </c>
      <c r="AE62" s="113">
        <v>65946.222230931162</v>
      </c>
      <c r="AF62" s="113">
        <f t="shared" si="218"/>
        <v>-1014130.275687893</v>
      </c>
      <c r="AG62" s="113">
        <v>66123.183193360383</v>
      </c>
      <c r="AH62" s="113">
        <f t="shared" si="219"/>
        <v>-948007.0924945327</v>
      </c>
      <c r="AI62" s="113">
        <v>66300.144155789589</v>
      </c>
      <c r="AJ62" s="113">
        <f t="shared" si="220"/>
        <v>-881706.94833874307</v>
      </c>
      <c r="AK62" s="113">
        <v>66477.105118218809</v>
      </c>
      <c r="AL62" s="113">
        <f t="shared" si="221"/>
        <v>-815229.84322052426</v>
      </c>
      <c r="AM62" s="113">
        <v>66654.06608064803</v>
      </c>
      <c r="AN62" s="113">
        <f t="shared" si="222"/>
        <v>-748575.77713987627</v>
      </c>
      <c r="AO62" s="113">
        <v>66831.027043077251</v>
      </c>
      <c r="AP62" s="113">
        <f t="shared" si="223"/>
        <v>-681744.75009679899</v>
      </c>
      <c r="AQ62" s="113">
        <v>67007.988005506457</v>
      </c>
      <c r="AR62" s="113">
        <f t="shared" si="224"/>
        <v>-614736.76209129253</v>
      </c>
      <c r="AS62" s="113">
        <v>67184.948967935678</v>
      </c>
      <c r="AT62" s="113">
        <f t="shared" si="225"/>
        <v>-547551.8131233569</v>
      </c>
      <c r="AU62" s="113">
        <v>67361.909930364898</v>
      </c>
      <c r="AV62" s="113">
        <f t="shared" si="226"/>
        <v>-480189.90319299197</v>
      </c>
      <c r="AW62" s="113">
        <v>67538.870892794104</v>
      </c>
      <c r="AX62" s="113">
        <f t="shared" si="227"/>
        <v>-412651.03230019787</v>
      </c>
      <c r="AY62" s="113">
        <v>67715.831855223325</v>
      </c>
      <c r="AZ62" s="113">
        <f t="shared" si="228"/>
        <v>-344935.20044497453</v>
      </c>
      <c r="BA62" s="113">
        <v>67892.792817652546</v>
      </c>
      <c r="BB62" s="113">
        <f t="shared" si="229"/>
        <v>-277042.40762732201</v>
      </c>
      <c r="BC62" s="113">
        <v>68069.753780081752</v>
      </c>
      <c r="BD62" s="113">
        <f t="shared" si="230"/>
        <v>-208972.65384724026</v>
      </c>
      <c r="BF62" s="120">
        <f t="shared" si="231"/>
        <v>-613498.03535428795</v>
      </c>
    </row>
    <row r="63" spans="1:58" s="113" customFormat="1">
      <c r="A63" s="91" t="s">
        <v>4</v>
      </c>
      <c r="B63" s="91" t="s">
        <v>37</v>
      </c>
      <c r="C63" s="91" t="s">
        <v>36</v>
      </c>
      <c r="D63" s="91" t="s">
        <v>76</v>
      </c>
      <c r="E63" s="91" t="s">
        <v>73</v>
      </c>
      <c r="F63" s="91" t="str">
        <f t="shared" si="205"/>
        <v>DGNLPDGU</v>
      </c>
      <c r="G63" s="91" t="str">
        <f t="shared" si="206"/>
        <v>GNLPDGU</v>
      </c>
      <c r="H63" s="113">
        <v>-3313372.74</v>
      </c>
      <c r="I63" s="113">
        <v>139436.95117988525</v>
      </c>
      <c r="J63" s="113">
        <f t="shared" si="207"/>
        <v>-3173935.7888201149</v>
      </c>
      <c r="K63" s="113">
        <v>139706.36385586223</v>
      </c>
      <c r="L63" s="113">
        <f t="shared" si="208"/>
        <v>-3034229.4249642529</v>
      </c>
      <c r="M63" s="113">
        <v>139975.77653183925</v>
      </c>
      <c r="N63" s="113">
        <f t="shared" si="209"/>
        <v>-2894253.6484324136</v>
      </c>
      <c r="O63" s="113">
        <v>140245.18920781623</v>
      </c>
      <c r="P63" s="113">
        <f t="shared" si="210"/>
        <v>-2754008.4592245976</v>
      </c>
      <c r="Q63" s="113">
        <v>140514.60188379325</v>
      </c>
      <c r="R63" s="113">
        <f t="shared" si="211"/>
        <v>-2613493.8573408043</v>
      </c>
      <c r="S63" s="113">
        <v>140784.01455977026</v>
      </c>
      <c r="T63" s="113">
        <f t="shared" si="212"/>
        <v>-2472709.8427810338</v>
      </c>
      <c r="U63" s="113">
        <v>143514.33306327945</v>
      </c>
      <c r="V63" s="113">
        <f t="shared" si="213"/>
        <v>-2329195.5097177546</v>
      </c>
      <c r="W63" s="113">
        <v>143766.7649027778</v>
      </c>
      <c r="X63" s="113">
        <f t="shared" si="214"/>
        <v>-2185428.7448149766</v>
      </c>
      <c r="Y63" s="113">
        <v>144019.19674227614</v>
      </c>
      <c r="Z63" s="113">
        <f t="shared" si="215"/>
        <v>-2041409.5480727004</v>
      </c>
      <c r="AA63" s="113">
        <v>144271.62858177451</v>
      </c>
      <c r="AB63" s="113">
        <f t="shared" si="216"/>
        <v>-1897137.919490926</v>
      </c>
      <c r="AC63" s="113">
        <v>144524.06042127285</v>
      </c>
      <c r="AD63" s="113">
        <f t="shared" si="217"/>
        <v>-1752613.8590696531</v>
      </c>
      <c r="AE63" s="113">
        <v>144776.49226077122</v>
      </c>
      <c r="AF63" s="113">
        <f t="shared" si="218"/>
        <v>-1607837.366808882</v>
      </c>
      <c r="AG63" s="113">
        <v>145028.92410026956</v>
      </c>
      <c r="AH63" s="113">
        <f t="shared" si="219"/>
        <v>-1462808.4427086124</v>
      </c>
      <c r="AI63" s="113">
        <v>145281.35593976791</v>
      </c>
      <c r="AJ63" s="113">
        <f t="shared" si="220"/>
        <v>-1317527.0867688446</v>
      </c>
      <c r="AK63" s="113">
        <v>145533.78777926628</v>
      </c>
      <c r="AL63" s="113">
        <f t="shared" si="221"/>
        <v>-1171993.2989895784</v>
      </c>
      <c r="AM63" s="113">
        <v>145786.21961876462</v>
      </c>
      <c r="AN63" s="113">
        <f t="shared" si="222"/>
        <v>-1026207.0793708138</v>
      </c>
      <c r="AO63" s="113">
        <v>146038.65145826296</v>
      </c>
      <c r="AP63" s="113">
        <f t="shared" si="223"/>
        <v>-880168.42791255086</v>
      </c>
      <c r="AQ63" s="113">
        <v>146291.08329776133</v>
      </c>
      <c r="AR63" s="113">
        <f t="shared" si="224"/>
        <v>-733877.34461478959</v>
      </c>
      <c r="AS63" s="113">
        <v>146543.51513725967</v>
      </c>
      <c r="AT63" s="113">
        <f t="shared" si="225"/>
        <v>-587333.82947752997</v>
      </c>
      <c r="AU63" s="113">
        <v>146795.94697675802</v>
      </c>
      <c r="AV63" s="113">
        <f t="shared" si="226"/>
        <v>-440537.88250077196</v>
      </c>
      <c r="AW63" s="113">
        <v>147048.37881625639</v>
      </c>
      <c r="AX63" s="113">
        <f t="shared" si="227"/>
        <v>-293489.5036845156</v>
      </c>
      <c r="AY63" s="113">
        <v>147300.81065575473</v>
      </c>
      <c r="AZ63" s="113">
        <f t="shared" si="228"/>
        <v>-146188.69302876087</v>
      </c>
      <c r="BA63" s="113">
        <v>147553.24249525307</v>
      </c>
      <c r="BB63" s="113">
        <f t="shared" si="229"/>
        <v>1364.5494664922007</v>
      </c>
      <c r="BC63" s="113">
        <v>147805.67433475144</v>
      </c>
      <c r="BD63" s="113">
        <f t="shared" si="230"/>
        <v>149170.22380124364</v>
      </c>
      <c r="BF63" s="120">
        <f t="shared" si="231"/>
        <v>-732110.32173830085</v>
      </c>
    </row>
    <row r="64" spans="1:58" s="113" customFormat="1">
      <c r="A64" s="91" t="s">
        <v>5</v>
      </c>
      <c r="B64" s="91" t="s">
        <v>37</v>
      </c>
      <c r="C64" s="91" t="s">
        <v>37</v>
      </c>
      <c r="D64" s="91" t="s">
        <v>76</v>
      </c>
      <c r="E64" s="91" t="s">
        <v>73</v>
      </c>
      <c r="F64" s="91" t="str">
        <f t="shared" si="205"/>
        <v>DGNLPSG</v>
      </c>
      <c r="G64" s="91" t="str">
        <f t="shared" si="206"/>
        <v>GNLPSG</v>
      </c>
      <c r="H64" s="113">
        <v>-67848365.370000005</v>
      </c>
      <c r="I64" s="113">
        <v>-569549.96966840699</v>
      </c>
      <c r="J64" s="113">
        <f t="shared" si="207"/>
        <v>-68417915.339668408</v>
      </c>
      <c r="K64" s="113">
        <v>-569977.090443508</v>
      </c>
      <c r="L64" s="113">
        <f t="shared" si="208"/>
        <v>-68987892.430111915</v>
      </c>
      <c r="M64" s="113">
        <v>-579187.58389547956</v>
      </c>
      <c r="N64" s="113">
        <f t="shared" si="209"/>
        <v>-69567080.01400739</v>
      </c>
      <c r="O64" s="113">
        <v>-587737.14204081404</v>
      </c>
      <c r="P64" s="113">
        <f t="shared" si="210"/>
        <v>-70154817.156048208</v>
      </c>
      <c r="Q64" s="113">
        <v>-588275.43744676001</v>
      </c>
      <c r="R64" s="113">
        <f t="shared" si="211"/>
        <v>-70743092.593494967</v>
      </c>
      <c r="S64" s="113">
        <v>-594771.26130046439</v>
      </c>
      <c r="T64" s="113">
        <f t="shared" si="212"/>
        <v>-71337863.854795426</v>
      </c>
      <c r="U64" s="113">
        <v>-547583.46818625671</v>
      </c>
      <c r="V64" s="113">
        <f t="shared" si="213"/>
        <v>-71885447.322981685</v>
      </c>
      <c r="W64" s="113">
        <v>-547538.07859378681</v>
      </c>
      <c r="X64" s="113">
        <f t="shared" si="214"/>
        <v>-72432985.401575476</v>
      </c>
      <c r="Y64" s="113">
        <v>-546794.98147337069</v>
      </c>
      <c r="Z64" s="113">
        <f t="shared" si="215"/>
        <v>-72979780.383048847</v>
      </c>
      <c r="AA64" s="113">
        <v>-546011.47597956494</v>
      </c>
      <c r="AB64" s="113">
        <f t="shared" si="216"/>
        <v>-73525791.859028414</v>
      </c>
      <c r="AC64" s="113">
        <v>-545310.4849759147</v>
      </c>
      <c r="AD64" s="113">
        <f t="shared" si="217"/>
        <v>-74071102.344004333</v>
      </c>
      <c r="AE64" s="113">
        <v>-545717.00594854844</v>
      </c>
      <c r="AF64" s="113">
        <f t="shared" si="218"/>
        <v>-74616819.349952877</v>
      </c>
      <c r="AG64" s="113">
        <v>-545937.28622911195</v>
      </c>
      <c r="AH64" s="113">
        <f t="shared" si="219"/>
        <v>-75162756.636181995</v>
      </c>
      <c r="AI64" s="113">
        <v>-545705.27245467692</v>
      </c>
      <c r="AJ64" s="113">
        <f t="shared" si="220"/>
        <v>-75708461.908636674</v>
      </c>
      <c r="AK64" s="113">
        <v>-546076.49779552221</v>
      </c>
      <c r="AL64" s="113">
        <f t="shared" si="221"/>
        <v>-76254538.406432196</v>
      </c>
      <c r="AM64" s="113">
        <v>-550655.6151129643</v>
      </c>
      <c r="AN64" s="113">
        <f t="shared" si="222"/>
        <v>-76805194.021545157</v>
      </c>
      <c r="AO64" s="113">
        <v>-557749.33777112351</v>
      </c>
      <c r="AP64" s="113">
        <f t="shared" si="223"/>
        <v>-77362943.359316275</v>
      </c>
      <c r="AQ64" s="113">
        <v>-564803.58929925086</v>
      </c>
      <c r="AR64" s="113">
        <f t="shared" si="224"/>
        <v>-77927746.948615521</v>
      </c>
      <c r="AS64" s="113">
        <v>-568788.70952308318</v>
      </c>
      <c r="AT64" s="113">
        <f t="shared" si="225"/>
        <v>-78496535.658138603</v>
      </c>
      <c r="AU64" s="113">
        <v>-567990.29837299464</v>
      </c>
      <c r="AV64" s="113">
        <f t="shared" si="226"/>
        <v>-79064525.956511602</v>
      </c>
      <c r="AW64" s="113">
        <v>-567283.25971387094</v>
      </c>
      <c r="AX64" s="113">
        <f t="shared" si="227"/>
        <v>-79631809.216225475</v>
      </c>
      <c r="AY64" s="113">
        <v>-566592.45739086159</v>
      </c>
      <c r="AZ64" s="113">
        <f t="shared" si="228"/>
        <v>-80198401.673616335</v>
      </c>
      <c r="BA64" s="113">
        <v>-565964.73725263868</v>
      </c>
      <c r="BB64" s="113">
        <f t="shared" si="229"/>
        <v>-80764366.410868973</v>
      </c>
      <c r="BC64" s="113">
        <v>-566540.70286429813</v>
      </c>
      <c r="BD64" s="113">
        <f t="shared" si="230"/>
        <v>-81330907.113733277</v>
      </c>
      <c r="BF64" s="120">
        <f t="shared" si="231"/>
        <v>-77948077.435367316</v>
      </c>
    </row>
    <row r="65" spans="1:58" s="113" customFormat="1">
      <c r="A65" s="91" t="s">
        <v>23</v>
      </c>
      <c r="B65" s="91" t="s">
        <v>53</v>
      </c>
      <c r="C65" s="91" t="s">
        <v>53</v>
      </c>
      <c r="D65" s="91" t="s">
        <v>76</v>
      </c>
      <c r="E65" s="91" t="s">
        <v>73</v>
      </c>
      <c r="F65" s="91" t="str">
        <f t="shared" si="205"/>
        <v>DGNLPSO</v>
      </c>
      <c r="G65" s="91" t="str">
        <f t="shared" si="206"/>
        <v>GNLPSO</v>
      </c>
      <c r="H65" s="113">
        <v>-84522549.319999993</v>
      </c>
      <c r="I65" s="113">
        <v>347862.13854451122</v>
      </c>
      <c r="J65" s="113">
        <f t="shared" si="207"/>
        <v>-84174687.181455478</v>
      </c>
      <c r="K65" s="113">
        <v>355150.97429433669</v>
      </c>
      <c r="L65" s="113">
        <f t="shared" si="208"/>
        <v>-83819536.207161143</v>
      </c>
      <c r="M65" s="113">
        <v>352343.20075304148</v>
      </c>
      <c r="N65" s="113">
        <f t="shared" si="209"/>
        <v>-83467193.006408095</v>
      </c>
      <c r="O65" s="113">
        <v>347540.65260739432</v>
      </c>
      <c r="P65" s="113">
        <f t="shared" si="210"/>
        <v>-83119652.353800699</v>
      </c>
      <c r="Q65" s="113">
        <v>352229.11145331681</v>
      </c>
      <c r="R65" s="113">
        <f t="shared" si="211"/>
        <v>-82767423.242347389</v>
      </c>
      <c r="S65" s="113">
        <v>347787.49887055944</v>
      </c>
      <c r="T65" s="113">
        <f t="shared" si="212"/>
        <v>-82419635.743476823</v>
      </c>
      <c r="U65" s="113">
        <v>374988.46509104565</v>
      </c>
      <c r="V65" s="113">
        <f t="shared" si="213"/>
        <v>-82044647.278385773</v>
      </c>
      <c r="W65" s="113">
        <v>378086.42437182314</v>
      </c>
      <c r="X65" s="113">
        <f t="shared" si="214"/>
        <v>-81666560.85401395</v>
      </c>
      <c r="Y65" s="113">
        <v>381175.34645128174</v>
      </c>
      <c r="Z65" s="113">
        <f t="shared" si="215"/>
        <v>-81285385.507562667</v>
      </c>
      <c r="AA65" s="113">
        <v>384257.05898601603</v>
      </c>
      <c r="AB65" s="113">
        <f t="shared" si="216"/>
        <v>-80901128.448576644</v>
      </c>
      <c r="AC65" s="113">
        <v>387330.93845320045</v>
      </c>
      <c r="AD65" s="113">
        <f t="shared" si="217"/>
        <v>-80513797.510123447</v>
      </c>
      <c r="AE65" s="113">
        <v>390400.2499688167</v>
      </c>
      <c r="AF65" s="113">
        <f t="shared" si="218"/>
        <v>-80123397.260154635</v>
      </c>
      <c r="AG65" s="113">
        <v>393470.23108252831</v>
      </c>
      <c r="AH65" s="113">
        <f t="shared" si="219"/>
        <v>-79729927.029072106</v>
      </c>
      <c r="AI65" s="113">
        <v>396540.39153821435</v>
      </c>
      <c r="AJ65" s="113">
        <f t="shared" si="220"/>
        <v>-79333386.637533888</v>
      </c>
      <c r="AK65" s="113">
        <v>399606.30739107047</v>
      </c>
      <c r="AL65" s="113">
        <f t="shared" si="221"/>
        <v>-78933780.330142811</v>
      </c>
      <c r="AM65" s="113">
        <v>402676.292590392</v>
      </c>
      <c r="AN65" s="113">
        <f t="shared" si="222"/>
        <v>-78531104.037552416</v>
      </c>
      <c r="AO65" s="113">
        <v>405754.74569001555</v>
      </c>
      <c r="AP65" s="113">
        <f t="shared" si="223"/>
        <v>-78125349.291862398</v>
      </c>
      <c r="AQ65" s="113">
        <v>405806.65296826855</v>
      </c>
      <c r="AR65" s="113">
        <f t="shared" si="224"/>
        <v>-77719542.638894126</v>
      </c>
      <c r="AS65" s="113">
        <v>405702.9953662515</v>
      </c>
      <c r="AT65" s="113">
        <f t="shared" si="225"/>
        <v>-77313839.64352788</v>
      </c>
      <c r="AU65" s="113">
        <v>408463.45756347192</v>
      </c>
      <c r="AV65" s="113">
        <f t="shared" si="226"/>
        <v>-76905376.185964406</v>
      </c>
      <c r="AW65" s="113">
        <v>405750.98817014153</v>
      </c>
      <c r="AX65" s="113">
        <f t="shared" si="227"/>
        <v>-76499625.197794259</v>
      </c>
      <c r="AY65" s="113">
        <v>403025.64340662392</v>
      </c>
      <c r="AZ65" s="113">
        <f t="shared" si="228"/>
        <v>-76096599.554387629</v>
      </c>
      <c r="BA65" s="113">
        <v>385749.35736087238</v>
      </c>
      <c r="BB65" s="113">
        <f t="shared" si="229"/>
        <v>-75710850.197026759</v>
      </c>
      <c r="BC65" s="113">
        <v>368464.74830638146</v>
      </c>
      <c r="BD65" s="113">
        <f t="shared" si="230"/>
        <v>-75342385.448720381</v>
      </c>
      <c r="BF65" s="120">
        <f t="shared" si="231"/>
        <v>-77720397.188664109</v>
      </c>
    </row>
    <row r="66" spans="1:58" s="113" customFormat="1">
      <c r="A66" s="91" t="s">
        <v>23</v>
      </c>
      <c r="B66" s="91" t="s">
        <v>37</v>
      </c>
      <c r="C66" s="91" t="s">
        <v>38</v>
      </c>
      <c r="D66" s="91" t="s">
        <v>76</v>
      </c>
      <c r="E66" s="91" t="s">
        <v>73</v>
      </c>
      <c r="F66" s="91" t="str">
        <f t="shared" si="205"/>
        <v>DGNLPSSGCH</v>
      </c>
      <c r="G66" s="91" t="str">
        <f t="shared" si="206"/>
        <v>GNLPSSGCH</v>
      </c>
      <c r="H66" s="113">
        <v>-2117926.0499999998</v>
      </c>
      <c r="I66" s="113">
        <v>6081.5298673514335</v>
      </c>
      <c r="J66" s="113">
        <f t="shared" si="207"/>
        <v>-2111844.5201326483</v>
      </c>
      <c r="K66" s="113">
        <v>6138.8990984941229</v>
      </c>
      <c r="L66" s="113">
        <f t="shared" si="208"/>
        <v>-2105705.6210341542</v>
      </c>
      <c r="M66" s="113">
        <v>6196.2683296368195</v>
      </c>
      <c r="N66" s="113">
        <f t="shared" si="209"/>
        <v>-2099509.3527045175</v>
      </c>
      <c r="O66" s="113">
        <v>6253.6375607795089</v>
      </c>
      <c r="P66" s="113">
        <f t="shared" si="210"/>
        <v>-2093255.7151437381</v>
      </c>
      <c r="Q66" s="113">
        <v>6311.006791922202</v>
      </c>
      <c r="R66" s="113">
        <f t="shared" si="211"/>
        <v>-2086944.7083518158</v>
      </c>
      <c r="S66" s="113">
        <v>6305.0669765584789</v>
      </c>
      <c r="T66" s="113">
        <f t="shared" si="212"/>
        <v>-2080639.6413752574</v>
      </c>
      <c r="U66" s="113">
        <v>7308.2093006381438</v>
      </c>
      <c r="V66" s="113">
        <f t="shared" si="213"/>
        <v>-2073331.4320746192</v>
      </c>
      <c r="W66" s="113">
        <v>7369.5342483662134</v>
      </c>
      <c r="X66" s="113">
        <f t="shared" si="214"/>
        <v>-2065961.897826253</v>
      </c>
      <c r="Y66" s="113">
        <v>7430.8591960942831</v>
      </c>
      <c r="Z66" s="113">
        <f t="shared" si="215"/>
        <v>-2058531.0386301586</v>
      </c>
      <c r="AA66" s="113">
        <v>7492.1841438223528</v>
      </c>
      <c r="AB66" s="113">
        <f t="shared" si="216"/>
        <v>-2051038.8544863362</v>
      </c>
      <c r="AC66" s="113">
        <v>7553.5090915504261</v>
      </c>
      <c r="AD66" s="113">
        <f t="shared" si="217"/>
        <v>-2043485.3453947857</v>
      </c>
      <c r="AE66" s="113">
        <v>7614.8340392784958</v>
      </c>
      <c r="AF66" s="113">
        <f t="shared" si="218"/>
        <v>-2035870.5113555072</v>
      </c>
      <c r="AG66" s="113">
        <v>7676.1589870065654</v>
      </c>
      <c r="AH66" s="113">
        <f t="shared" si="219"/>
        <v>-2028194.3523685005</v>
      </c>
      <c r="AI66" s="113">
        <v>7737.4839347346388</v>
      </c>
      <c r="AJ66" s="113">
        <f t="shared" si="220"/>
        <v>-2020456.8684337658</v>
      </c>
      <c r="AK66" s="113">
        <v>7798.8088824627084</v>
      </c>
      <c r="AL66" s="113">
        <f t="shared" si="221"/>
        <v>-2012658.059551303</v>
      </c>
      <c r="AM66" s="113">
        <v>7860.1338301907781</v>
      </c>
      <c r="AN66" s="113">
        <f t="shared" si="222"/>
        <v>-2004797.9257211122</v>
      </c>
      <c r="AO66" s="113">
        <v>7921.4587779188514</v>
      </c>
      <c r="AP66" s="113">
        <f t="shared" si="223"/>
        <v>-1996876.4669431932</v>
      </c>
      <c r="AQ66" s="113">
        <v>7649.7797283587242</v>
      </c>
      <c r="AR66" s="113">
        <f t="shared" si="224"/>
        <v>-1989226.6872148346</v>
      </c>
      <c r="AS66" s="113">
        <v>7378.1006787985934</v>
      </c>
      <c r="AT66" s="113">
        <f t="shared" si="225"/>
        <v>-1981848.5865360361</v>
      </c>
      <c r="AU66" s="113">
        <v>7439.4256265266667</v>
      </c>
      <c r="AV66" s="113">
        <f t="shared" si="226"/>
        <v>-1974409.1609095095</v>
      </c>
      <c r="AW66" s="113">
        <v>7500.7505742547364</v>
      </c>
      <c r="AX66" s="113">
        <f t="shared" si="227"/>
        <v>-1966908.4103352549</v>
      </c>
      <c r="AY66" s="113">
        <v>7562.0755219828061</v>
      </c>
      <c r="AZ66" s="113">
        <f t="shared" si="228"/>
        <v>-1959346.3348132721</v>
      </c>
      <c r="BA66" s="113">
        <v>7623.4004697108794</v>
      </c>
      <c r="BB66" s="113">
        <f t="shared" si="229"/>
        <v>-1951722.9343435613</v>
      </c>
      <c r="BC66" s="113">
        <v>7684.7254174389491</v>
      </c>
      <c r="BD66" s="113">
        <f t="shared" si="230"/>
        <v>-1944038.2089261224</v>
      </c>
      <c r="BF66" s="120">
        <f t="shared" si="231"/>
        <v>-1989719.5774963056</v>
      </c>
    </row>
    <row r="67" spans="1:58" s="113" customFormat="1">
      <c r="A67" s="91" t="s">
        <v>23</v>
      </c>
      <c r="B67" s="91" t="s">
        <v>37</v>
      </c>
      <c r="C67" s="91" t="s">
        <v>43</v>
      </c>
      <c r="D67" s="91" t="s">
        <v>76</v>
      </c>
      <c r="E67" s="91" t="s">
        <v>73</v>
      </c>
      <c r="F67" s="91" t="str">
        <f t="shared" si="205"/>
        <v>DGNLPSSGCT</v>
      </c>
      <c r="G67" s="91" t="str">
        <f t="shared" si="206"/>
        <v>GNLPSSGCT</v>
      </c>
      <c r="H67" s="113">
        <v>-60566.78</v>
      </c>
      <c r="I67" s="113">
        <v>141.72109694478365</v>
      </c>
      <c r="J67" s="113">
        <f t="shared" si="207"/>
        <v>-60425.058903055215</v>
      </c>
      <c r="K67" s="113">
        <v>144.95417604576062</v>
      </c>
      <c r="L67" s="113">
        <f t="shared" si="208"/>
        <v>-60280.104727009457</v>
      </c>
      <c r="M67" s="113">
        <v>148.18725514673758</v>
      </c>
      <c r="N67" s="113">
        <f t="shared" si="209"/>
        <v>-60131.917471862718</v>
      </c>
      <c r="O67" s="113">
        <v>151.42033424771455</v>
      </c>
      <c r="P67" s="113">
        <f t="shared" si="210"/>
        <v>-59980.497137615006</v>
      </c>
      <c r="Q67" s="113">
        <v>154.65341334869152</v>
      </c>
      <c r="R67" s="113">
        <f t="shared" si="211"/>
        <v>-59825.843724266313</v>
      </c>
      <c r="S67" s="113">
        <v>157.88649244966848</v>
      </c>
      <c r="T67" s="113">
        <f t="shared" si="212"/>
        <v>-59667.957231816647</v>
      </c>
      <c r="U67" s="113">
        <v>214.41603567401557</v>
      </c>
      <c r="V67" s="113">
        <f t="shared" si="213"/>
        <v>-59453.541196142629</v>
      </c>
      <c r="W67" s="113">
        <v>217.64977705428623</v>
      </c>
      <c r="X67" s="113">
        <f t="shared" si="214"/>
        <v>-59235.891419088344</v>
      </c>
      <c r="Y67" s="113">
        <v>220.88351843455689</v>
      </c>
      <c r="Z67" s="113">
        <f t="shared" si="215"/>
        <v>-59015.007900653785</v>
      </c>
      <c r="AA67" s="113">
        <v>224.11725981482766</v>
      </c>
      <c r="AB67" s="113">
        <f t="shared" si="216"/>
        <v>-58790.890640838959</v>
      </c>
      <c r="AC67" s="113">
        <v>227.35100119509832</v>
      </c>
      <c r="AD67" s="113">
        <f t="shared" si="217"/>
        <v>-58563.539639643859</v>
      </c>
      <c r="AE67" s="113">
        <v>230.58474257536909</v>
      </c>
      <c r="AF67" s="113">
        <f t="shared" si="218"/>
        <v>-58332.954897068492</v>
      </c>
      <c r="AG67" s="113">
        <v>233.81848395563975</v>
      </c>
      <c r="AH67" s="113">
        <f t="shared" si="219"/>
        <v>-58099.13641311285</v>
      </c>
      <c r="AI67" s="113">
        <v>237.05222533591041</v>
      </c>
      <c r="AJ67" s="113">
        <f t="shared" si="220"/>
        <v>-57862.084187776942</v>
      </c>
      <c r="AK67" s="113">
        <v>240.28596671618106</v>
      </c>
      <c r="AL67" s="113">
        <f t="shared" si="221"/>
        <v>-57621.798221060759</v>
      </c>
      <c r="AM67" s="113">
        <v>243.51970809645172</v>
      </c>
      <c r="AN67" s="113">
        <f t="shared" si="222"/>
        <v>-57378.278512964309</v>
      </c>
      <c r="AO67" s="113">
        <v>246.75344947672249</v>
      </c>
      <c r="AP67" s="113">
        <f t="shared" si="223"/>
        <v>-57131.525063487585</v>
      </c>
      <c r="AQ67" s="113">
        <v>249.98719085699315</v>
      </c>
      <c r="AR67" s="113">
        <f t="shared" si="224"/>
        <v>-56881.537872630593</v>
      </c>
      <c r="AS67" s="113">
        <v>253.22093223726381</v>
      </c>
      <c r="AT67" s="113">
        <f t="shared" si="225"/>
        <v>-56628.316940393328</v>
      </c>
      <c r="AU67" s="113">
        <v>256.45467361753458</v>
      </c>
      <c r="AV67" s="113">
        <f t="shared" si="226"/>
        <v>-56371.862266775795</v>
      </c>
      <c r="AW67" s="113">
        <v>259.68841499780524</v>
      </c>
      <c r="AX67" s="113">
        <f t="shared" si="227"/>
        <v>-56112.173851777989</v>
      </c>
      <c r="AY67" s="113">
        <v>262.9221563780759</v>
      </c>
      <c r="AZ67" s="113">
        <f t="shared" si="228"/>
        <v>-55849.251695399915</v>
      </c>
      <c r="BA67" s="113">
        <v>266.15589775834655</v>
      </c>
      <c r="BB67" s="113">
        <f t="shared" si="229"/>
        <v>-55583.095797641567</v>
      </c>
      <c r="BC67" s="113">
        <v>269.38963913861733</v>
      </c>
      <c r="BD67" s="113">
        <f t="shared" si="230"/>
        <v>-55313.706158502951</v>
      </c>
      <c r="BF67" s="120">
        <f t="shared" si="231"/>
        <v>-56858.901682968703</v>
      </c>
    </row>
    <row r="68" spans="1:58" s="113" customFormat="1">
      <c r="A68" s="91" t="s">
        <v>24</v>
      </c>
      <c r="B68" s="91" t="s">
        <v>54</v>
      </c>
      <c r="C68" s="91" t="s">
        <v>54</v>
      </c>
      <c r="D68" s="91" t="s">
        <v>76</v>
      </c>
      <c r="E68" s="91" t="s">
        <v>73</v>
      </c>
      <c r="F68" s="91" t="str">
        <f t="shared" si="205"/>
        <v>DGNLPCN</v>
      </c>
      <c r="G68" s="91" t="str">
        <f t="shared" si="206"/>
        <v>GNLPCN</v>
      </c>
      <c r="H68" s="113">
        <v>-8595419.9199999999</v>
      </c>
      <c r="I68" s="113">
        <v>-8220.9568535684666</v>
      </c>
      <c r="J68" s="113">
        <f t="shared" si="207"/>
        <v>-8603640.8768535685</v>
      </c>
      <c r="K68" s="113">
        <v>-7386.9233118146367</v>
      </c>
      <c r="L68" s="113">
        <f t="shared" si="208"/>
        <v>-8611027.8001653831</v>
      </c>
      <c r="M68" s="113">
        <v>-6552.8897700608068</v>
      </c>
      <c r="N68" s="113">
        <f t="shared" si="209"/>
        <v>-8617580.6899354439</v>
      </c>
      <c r="O68" s="113">
        <v>-5718.8562283069477</v>
      </c>
      <c r="P68" s="113">
        <f t="shared" si="210"/>
        <v>-8623299.5461637508</v>
      </c>
      <c r="Q68" s="113">
        <v>-4884.8226865531178</v>
      </c>
      <c r="R68" s="113">
        <f t="shared" si="211"/>
        <v>-8628184.3688503038</v>
      </c>
      <c r="S68" s="113">
        <v>-4050.7891447992588</v>
      </c>
      <c r="T68" s="113">
        <f t="shared" si="212"/>
        <v>-8632235.1579951029</v>
      </c>
      <c r="U68" s="113">
        <v>438.60166455316357</v>
      </c>
      <c r="V68" s="113">
        <f t="shared" si="213"/>
        <v>-8631796.5563305505</v>
      </c>
      <c r="W68" s="113">
        <v>1249.2827125356853</v>
      </c>
      <c r="X68" s="113">
        <f t="shared" si="214"/>
        <v>-8630547.2736180145</v>
      </c>
      <c r="Y68" s="113">
        <v>2059.9637605182215</v>
      </c>
      <c r="Z68" s="113">
        <f t="shared" si="215"/>
        <v>-8628487.309857497</v>
      </c>
      <c r="AA68" s="113">
        <v>2870.6448085007578</v>
      </c>
      <c r="AB68" s="113">
        <f t="shared" si="216"/>
        <v>-8625616.665048996</v>
      </c>
      <c r="AC68" s="113">
        <v>3681.3258564832649</v>
      </c>
      <c r="AD68" s="113">
        <f t="shared" si="217"/>
        <v>-8621935.3391925134</v>
      </c>
      <c r="AE68" s="113">
        <v>4492.0069044658012</v>
      </c>
      <c r="AF68" s="113">
        <f t="shared" si="218"/>
        <v>-8617443.3322880473</v>
      </c>
      <c r="AG68" s="113">
        <v>5302.6879524483375</v>
      </c>
      <c r="AH68" s="113">
        <f t="shared" si="219"/>
        <v>-8612140.6443355996</v>
      </c>
      <c r="AI68" s="113">
        <v>6113.3690004308592</v>
      </c>
      <c r="AJ68" s="113">
        <f t="shared" si="220"/>
        <v>-8606027.2753351685</v>
      </c>
      <c r="AK68" s="113">
        <v>6924.0500484133954</v>
      </c>
      <c r="AL68" s="113">
        <f t="shared" si="221"/>
        <v>-8599103.2252867557</v>
      </c>
      <c r="AM68" s="113">
        <v>7734.7310963959317</v>
      </c>
      <c r="AN68" s="113">
        <f t="shared" si="222"/>
        <v>-8591368.4941903595</v>
      </c>
      <c r="AO68" s="113">
        <v>8545.4121443784534</v>
      </c>
      <c r="AP68" s="113">
        <f t="shared" si="223"/>
        <v>-8582823.0820459817</v>
      </c>
      <c r="AQ68" s="113">
        <v>9356.0931923609896</v>
      </c>
      <c r="AR68" s="113">
        <f t="shared" si="224"/>
        <v>-8573466.9888536204</v>
      </c>
      <c r="AS68" s="113">
        <v>10166.774240343526</v>
      </c>
      <c r="AT68" s="113">
        <f t="shared" si="225"/>
        <v>-8563300.2146132775</v>
      </c>
      <c r="AU68" s="113">
        <v>10977.455288326033</v>
      </c>
      <c r="AV68" s="113">
        <f t="shared" si="226"/>
        <v>-8552322.7593249511</v>
      </c>
      <c r="AW68" s="113">
        <v>11788.136336308569</v>
      </c>
      <c r="AX68" s="113">
        <f t="shared" si="227"/>
        <v>-8540534.6229886431</v>
      </c>
      <c r="AY68" s="113">
        <v>12598.817384291106</v>
      </c>
      <c r="AZ68" s="113">
        <f t="shared" si="228"/>
        <v>-8527935.8056043517</v>
      </c>
      <c r="BA68" s="113">
        <v>13409.498432273627</v>
      </c>
      <c r="BB68" s="113">
        <f t="shared" si="229"/>
        <v>-8514526.3071720786</v>
      </c>
      <c r="BC68" s="113">
        <v>14220.179480256164</v>
      </c>
      <c r="BD68" s="113">
        <f t="shared" si="230"/>
        <v>-8500306.1276918221</v>
      </c>
      <c r="BF68" s="120">
        <f t="shared" si="231"/>
        <v>-8567792.2215177417</v>
      </c>
    </row>
    <row r="69" spans="1:58" s="113" customFormat="1">
      <c r="A69" s="91" t="s">
        <v>25</v>
      </c>
      <c r="B69" s="91" t="s">
        <v>55</v>
      </c>
      <c r="C69" s="91" t="s">
        <v>55</v>
      </c>
      <c r="D69" s="91" t="s">
        <v>76</v>
      </c>
      <c r="E69" s="91" t="s">
        <v>73</v>
      </c>
      <c r="F69" s="91" t="str">
        <f t="shared" si="205"/>
        <v>DGNLPSE</v>
      </c>
      <c r="G69" s="91" t="str">
        <f t="shared" si="206"/>
        <v>GNLPSE</v>
      </c>
      <c r="H69" s="113">
        <v>-318041.3</v>
      </c>
      <c r="I69" s="113">
        <v>1798.830360066052</v>
      </c>
      <c r="J69" s="113">
        <f t="shared" si="207"/>
        <v>-316242.46963993396</v>
      </c>
      <c r="K69" s="113">
        <v>1388.4607896801253</v>
      </c>
      <c r="L69" s="113">
        <f t="shared" si="208"/>
        <v>-314854.00885025383</v>
      </c>
      <c r="M69" s="113">
        <v>1219.4991929376838</v>
      </c>
      <c r="N69" s="113">
        <f t="shared" si="209"/>
        <v>-313634.50965731614</v>
      </c>
      <c r="O69" s="113">
        <v>1129.2927012561731</v>
      </c>
      <c r="P69" s="113">
        <f t="shared" si="210"/>
        <v>-312505.21695605997</v>
      </c>
      <c r="Q69" s="113">
        <v>1074.0816738170279</v>
      </c>
      <c r="R69" s="113">
        <f t="shared" si="211"/>
        <v>-311431.13528224296</v>
      </c>
      <c r="S69" s="113">
        <v>1048.250813418198</v>
      </c>
      <c r="T69" s="113">
        <f t="shared" si="212"/>
        <v>-310382.88446882478</v>
      </c>
      <c r="U69" s="113">
        <v>1561.0925522198168</v>
      </c>
      <c r="V69" s="113">
        <f t="shared" si="213"/>
        <v>-308821.79191660497</v>
      </c>
      <c r="W69" s="113">
        <v>1577.4013168972097</v>
      </c>
      <c r="X69" s="113">
        <f t="shared" si="214"/>
        <v>-307244.39059970778</v>
      </c>
      <c r="Y69" s="113">
        <v>1593.7100815746026</v>
      </c>
      <c r="Z69" s="113">
        <f t="shared" si="215"/>
        <v>-305650.68051813316</v>
      </c>
      <c r="AA69" s="113">
        <v>1610.0188462519945</v>
      </c>
      <c r="AB69" s="113">
        <f t="shared" si="216"/>
        <v>-304040.66167188116</v>
      </c>
      <c r="AC69" s="113">
        <v>1626.3276109293874</v>
      </c>
      <c r="AD69" s="113">
        <f t="shared" si="217"/>
        <v>-302414.33406095178</v>
      </c>
      <c r="AE69" s="113">
        <v>1642.6363756067803</v>
      </c>
      <c r="AF69" s="113">
        <f t="shared" si="218"/>
        <v>-300771.69768534502</v>
      </c>
      <c r="AG69" s="113">
        <v>1608.5847847683253</v>
      </c>
      <c r="AH69" s="113">
        <f t="shared" si="219"/>
        <v>-299163.11290057667</v>
      </c>
      <c r="AI69" s="113">
        <v>1574.5331939298703</v>
      </c>
      <c r="AJ69" s="113">
        <f t="shared" si="220"/>
        <v>-297588.57970664679</v>
      </c>
      <c r="AK69" s="113">
        <v>1590.8419586072632</v>
      </c>
      <c r="AL69" s="113">
        <f t="shared" si="221"/>
        <v>-295997.73774803954</v>
      </c>
      <c r="AM69" s="113">
        <v>652.82198625934416</v>
      </c>
      <c r="AN69" s="113">
        <f t="shared" si="222"/>
        <v>-295344.91576178017</v>
      </c>
      <c r="AO69" s="113">
        <v>-285.19798608857582</v>
      </c>
      <c r="AP69" s="113">
        <f t="shared" si="223"/>
        <v>-295630.11374786875</v>
      </c>
      <c r="AQ69" s="113">
        <v>-268.88922141118292</v>
      </c>
      <c r="AR69" s="113">
        <f t="shared" si="224"/>
        <v>-295899.00296927994</v>
      </c>
      <c r="AS69" s="113">
        <v>-252.58045673379002</v>
      </c>
      <c r="AT69" s="113">
        <f t="shared" si="225"/>
        <v>-296151.58342601371</v>
      </c>
      <c r="AU69" s="113">
        <v>-236.27169205639711</v>
      </c>
      <c r="AV69" s="113">
        <f t="shared" si="226"/>
        <v>-296387.85511807009</v>
      </c>
      <c r="AW69" s="113">
        <v>-219.96292737900421</v>
      </c>
      <c r="AX69" s="113">
        <f t="shared" si="227"/>
        <v>-296607.81804544909</v>
      </c>
      <c r="AY69" s="113">
        <v>-203.65416270161131</v>
      </c>
      <c r="AZ69" s="113">
        <f t="shared" si="228"/>
        <v>-296811.47220815072</v>
      </c>
      <c r="BA69" s="113">
        <v>-376.6600464793928</v>
      </c>
      <c r="BB69" s="113">
        <f t="shared" si="229"/>
        <v>-297188.13225463009</v>
      </c>
      <c r="BC69" s="113">
        <v>-549.66593025717611</v>
      </c>
      <c r="BD69" s="113">
        <f t="shared" si="230"/>
        <v>-297737.79818488727</v>
      </c>
      <c r="BF69" s="120">
        <f t="shared" si="231"/>
        <v>-297021.52459667216</v>
      </c>
    </row>
    <row r="70" spans="1:58" s="113" customFormat="1">
      <c r="A70" s="91" t="s">
        <v>26</v>
      </c>
      <c r="B70" s="91"/>
      <c r="C70" s="91"/>
      <c r="D70" s="91"/>
      <c r="E70" s="91"/>
      <c r="F70" s="91"/>
      <c r="G70" s="91"/>
      <c r="H70" s="121">
        <f>SUBTOTAL(9,H55:H69)</f>
        <v>-347209809.01999998</v>
      </c>
      <c r="I70" s="121">
        <f t="shared" ref="I70:BD70" si="232">SUBTOTAL(9,I55:I69)</f>
        <v>-518833.56373317295</v>
      </c>
      <c r="J70" s="121">
        <f t="shared" si="232"/>
        <v>-347728642.5837332</v>
      </c>
      <c r="K70" s="121">
        <f t="shared" si="232"/>
        <v>-512889.18927259545</v>
      </c>
      <c r="L70" s="121">
        <f t="shared" si="232"/>
        <v>-348241531.77300578</v>
      </c>
      <c r="M70" s="121">
        <f t="shared" si="232"/>
        <v>-529378.89455409243</v>
      </c>
      <c r="N70" s="121">
        <f t="shared" si="232"/>
        <v>-348770910.66755992</v>
      </c>
      <c r="O70" s="121">
        <f t="shared" si="232"/>
        <v>-549327.65550329373</v>
      </c>
      <c r="P70" s="121">
        <f t="shared" si="232"/>
        <v>-349320238.32306314</v>
      </c>
      <c r="Q70" s="121">
        <f t="shared" si="232"/>
        <v>-548288.91816103796</v>
      </c>
      <c r="R70" s="121">
        <f t="shared" si="232"/>
        <v>-349868527.24122411</v>
      </c>
      <c r="S70" s="121">
        <f t="shared" si="232"/>
        <v>-569146.32014785311</v>
      </c>
      <c r="T70" s="121">
        <f t="shared" si="232"/>
        <v>-350437673.56137204</v>
      </c>
      <c r="U70" s="121">
        <f t="shared" si="232"/>
        <v>-273703.07211744145</v>
      </c>
      <c r="V70" s="121">
        <f t="shared" si="232"/>
        <v>-350711376.63348949</v>
      </c>
      <c r="W70" s="121">
        <f t="shared" si="232"/>
        <v>-268508.04465739732</v>
      </c>
      <c r="X70" s="121">
        <f t="shared" si="232"/>
        <v>-350979884.6781469</v>
      </c>
      <c r="Y70" s="121">
        <f t="shared" si="232"/>
        <v>-262657.98345885909</v>
      </c>
      <c r="Z70" s="121">
        <f t="shared" si="232"/>
        <v>-351242542.66160572</v>
      </c>
      <c r="AA70" s="121">
        <f t="shared" si="232"/>
        <v>-256733.22810554359</v>
      </c>
      <c r="AB70" s="121">
        <f t="shared" si="232"/>
        <v>-351499275.88971132</v>
      </c>
      <c r="AC70" s="121">
        <f t="shared" si="232"/>
        <v>-250879.23934802716</v>
      </c>
      <c r="AD70" s="121">
        <f t="shared" si="232"/>
        <v>-351750155.12905926</v>
      </c>
      <c r="AE70" s="121">
        <f t="shared" si="232"/>
        <v>-246183.24012901736</v>
      </c>
      <c r="AF70" s="121">
        <f t="shared" si="232"/>
        <v>-351996338.36918831</v>
      </c>
      <c r="AG70" s="121">
        <f t="shared" si="232"/>
        <v>-241492.02691631563</v>
      </c>
      <c r="AH70" s="121">
        <f t="shared" si="232"/>
        <v>-352237830.39610463</v>
      </c>
      <c r="AI70" s="121">
        <f t="shared" si="232"/>
        <v>-236852.19577641689</v>
      </c>
      <c r="AJ70" s="121">
        <f t="shared" si="232"/>
        <v>-352474682.5918811</v>
      </c>
      <c r="AK70" s="121">
        <f t="shared" si="232"/>
        <v>-232803.42806242555</v>
      </c>
      <c r="AL70" s="121">
        <f t="shared" si="232"/>
        <v>-352707486.01994348</v>
      </c>
      <c r="AM70" s="121">
        <f t="shared" si="232"/>
        <v>-233476.3577911153</v>
      </c>
      <c r="AN70" s="121">
        <f t="shared" si="232"/>
        <v>-352940962.37773454</v>
      </c>
      <c r="AO70" s="121">
        <f t="shared" si="232"/>
        <v>-236628.43734501576</v>
      </c>
      <c r="AP70" s="121">
        <f t="shared" si="232"/>
        <v>-353177590.81507963</v>
      </c>
      <c r="AQ70" s="121">
        <f t="shared" si="232"/>
        <v>-242445.07443606088</v>
      </c>
      <c r="AR70" s="121">
        <f t="shared" si="232"/>
        <v>-353420035.88951564</v>
      </c>
      <c r="AS70" s="121">
        <f t="shared" si="232"/>
        <v>-246020.53081359956</v>
      </c>
      <c r="AT70" s="121">
        <f t="shared" si="232"/>
        <v>-353666056.42032915</v>
      </c>
      <c r="AU70" s="121">
        <f t="shared" si="232"/>
        <v>-242012.67149272177</v>
      </c>
      <c r="AV70" s="121">
        <f t="shared" si="232"/>
        <v>-353908069.09182209</v>
      </c>
      <c r="AW70" s="121">
        <f t="shared" si="232"/>
        <v>-243770.09781397507</v>
      </c>
      <c r="AX70" s="121">
        <f t="shared" si="232"/>
        <v>-354151839.18963593</v>
      </c>
      <c r="AY70" s="121">
        <f t="shared" si="232"/>
        <v>-245605.53947613758</v>
      </c>
      <c r="AZ70" s="121">
        <f t="shared" si="232"/>
        <v>-354397444.72911203</v>
      </c>
      <c r="BA70" s="121">
        <f t="shared" si="232"/>
        <v>-262054.600594077</v>
      </c>
      <c r="BB70" s="121">
        <f t="shared" si="232"/>
        <v>-354659499.32970607</v>
      </c>
      <c r="BC70" s="121">
        <f t="shared" si="232"/>
        <v>-279931.16402999137</v>
      </c>
      <c r="BD70" s="121">
        <f t="shared" si="232"/>
        <v>-354939430.49373615</v>
      </c>
      <c r="BF70" s="122">
        <f t="shared" ref="BF70" si="233">SUBTOTAL(9,BF55:BF69)</f>
        <v>-353436712.7472145</v>
      </c>
    </row>
    <row r="71" spans="1:58" s="113" customFormat="1">
      <c r="A71" s="91"/>
      <c r="B71" s="91"/>
      <c r="C71" s="91"/>
      <c r="D71" s="91"/>
      <c r="E71" s="91"/>
      <c r="F71" s="91"/>
      <c r="G71" s="91"/>
      <c r="BF71" s="120"/>
    </row>
    <row r="72" spans="1:58" s="113" customFormat="1">
      <c r="A72" s="11" t="s">
        <v>59</v>
      </c>
      <c r="B72" s="91"/>
      <c r="C72" s="91"/>
      <c r="D72" s="91"/>
      <c r="E72" s="91"/>
      <c r="F72" s="91"/>
      <c r="G72" s="91"/>
      <c r="BF72" s="120"/>
    </row>
    <row r="73" spans="1:58" s="113" customFormat="1">
      <c r="A73" s="91" t="s">
        <v>60</v>
      </c>
      <c r="B73" s="91" t="s">
        <v>55</v>
      </c>
      <c r="C73" s="91" t="s">
        <v>55</v>
      </c>
      <c r="D73" s="91" t="s">
        <v>76</v>
      </c>
      <c r="E73" s="91" t="s">
        <v>74</v>
      </c>
      <c r="F73" s="91" t="str">
        <f>D73&amp;E73&amp;C73</f>
        <v>DMNGPSE</v>
      </c>
      <c r="G73" s="91" t="str">
        <f>E73&amp;C73</f>
        <v>MNGPSE</v>
      </c>
      <c r="H73" s="113">
        <v>-166929788.90000001</v>
      </c>
      <c r="I73" s="113">
        <v>-520641.79647208203</v>
      </c>
      <c r="J73" s="113">
        <f t="shared" ref="J73" si="234">H73+I73</f>
        <v>-167450430.69647208</v>
      </c>
      <c r="K73" s="113">
        <v>-524622.21293139609</v>
      </c>
      <c r="L73" s="113">
        <f t="shared" ref="L73" si="235">J73+K73</f>
        <v>-167975052.90940347</v>
      </c>
      <c r="M73" s="113">
        <v>-526854.59252646065</v>
      </c>
      <c r="N73" s="113">
        <f t="shared" ref="N73" si="236">L73+M73</f>
        <v>-168501907.50192994</v>
      </c>
      <c r="O73" s="113">
        <v>-531062.89511519775</v>
      </c>
      <c r="P73" s="113">
        <f t="shared" ref="P73" si="237">N73+O73</f>
        <v>-169032970.39704514</v>
      </c>
      <c r="Q73" s="113">
        <v>-534067.88751819276</v>
      </c>
      <c r="R73" s="113">
        <f t="shared" ref="R73" si="238">P73+Q73</f>
        <v>-169567038.28456333</v>
      </c>
      <c r="S73" s="113">
        <v>-537462.56255824922</v>
      </c>
      <c r="T73" s="113">
        <f t="shared" ref="T73" si="239">R73+S73</f>
        <v>-170104500.8471216</v>
      </c>
      <c r="U73" s="113">
        <v>-1593218.7742872473</v>
      </c>
      <c r="V73" s="113">
        <f t="shared" ref="V73" si="240">T73+U73</f>
        <v>-171697719.62140885</v>
      </c>
      <c r="W73" s="113">
        <v>-1598854.6948969071</v>
      </c>
      <c r="X73" s="113">
        <f t="shared" ref="X73" si="241">V73+W73</f>
        <v>-173296574.31630576</v>
      </c>
      <c r="Y73" s="113">
        <v>-1597121.4781110676</v>
      </c>
      <c r="Z73" s="113">
        <f t="shared" ref="Z73" si="242">X73+Y73</f>
        <v>-174893695.79441682</v>
      </c>
      <c r="AA73" s="113">
        <v>-1603226.2108077484</v>
      </c>
      <c r="AB73" s="113">
        <f t="shared" ref="AB73" si="243">Z73+AA73</f>
        <v>-176496922.00522456</v>
      </c>
      <c r="AC73" s="113">
        <v>-1611505.1230075003</v>
      </c>
      <c r="AD73" s="113">
        <f t="shared" ref="AD73" si="244">AB73+AC73</f>
        <v>-178108427.12823206</v>
      </c>
      <c r="AE73" s="113">
        <v>-1613302.1625450966</v>
      </c>
      <c r="AF73" s="113">
        <f t="shared" ref="AF73" si="245">AD73+AE73</f>
        <v>-179721729.29077715</v>
      </c>
      <c r="AG73" s="113">
        <v>-1619339.3296055205</v>
      </c>
      <c r="AH73" s="113">
        <f t="shared" ref="AH73" si="246">AF73+AG73</f>
        <v>-181341068.62038267</v>
      </c>
      <c r="AI73" s="113">
        <v>-1626968.1361264656</v>
      </c>
      <c r="AJ73" s="113">
        <f t="shared" ref="AJ73" si="247">AH73+AI73</f>
        <v>-182968036.75650913</v>
      </c>
      <c r="AK73" s="113">
        <v>-1630646.4935063976</v>
      </c>
      <c r="AL73" s="113">
        <f t="shared" ref="AL73" si="248">AJ73+AK73</f>
        <v>-184598683.25001553</v>
      </c>
      <c r="AM73" s="113">
        <v>-1635980.1559252713</v>
      </c>
      <c r="AN73" s="113">
        <f t="shared" ref="AN73" si="249">AL73+AM73</f>
        <v>-186234663.4059408</v>
      </c>
      <c r="AO73" s="113">
        <v>-1641008.2235677249</v>
      </c>
      <c r="AP73" s="113">
        <f t="shared" ref="AP73" si="250">AN73+AO73</f>
        <v>-187875671.62950853</v>
      </c>
      <c r="AQ73" s="113">
        <v>-1642471.0188186117</v>
      </c>
      <c r="AR73" s="113">
        <f t="shared" ref="AR73" si="251">AP73+AQ73</f>
        <v>-189518142.64832714</v>
      </c>
      <c r="AS73" s="113">
        <v>-1643006.8687139223</v>
      </c>
      <c r="AT73" s="113">
        <f t="shared" ref="AT73" si="252">AR73+AS73</f>
        <v>-191161149.51704106</v>
      </c>
      <c r="AU73" s="113">
        <v>-1643593.9821329773</v>
      </c>
      <c r="AV73" s="113">
        <f t="shared" ref="AV73" si="253">AT73+AU73</f>
        <v>-192804743.49917403</v>
      </c>
      <c r="AW73" s="113">
        <v>-1644284.5903163131</v>
      </c>
      <c r="AX73" s="113">
        <f t="shared" ref="AX73" si="254">AV73+AW73</f>
        <v>-194449028.08949035</v>
      </c>
      <c r="AY73" s="113">
        <v>-1645822.5618821993</v>
      </c>
      <c r="AZ73" s="113">
        <f t="shared" ref="AZ73" si="255">AX73+AY73</f>
        <v>-196094850.65137255</v>
      </c>
      <c r="BA73" s="113">
        <v>-1647431.6860985283</v>
      </c>
      <c r="BB73" s="113">
        <f t="shared" ref="BB73" si="256">AZ73+BA73</f>
        <v>-197742282.33747107</v>
      </c>
      <c r="BC73" s="113">
        <v>-1648212.8522006101</v>
      </c>
      <c r="BD73" s="113">
        <f t="shared" ref="BD73" si="257">BB73+BC73</f>
        <v>-199390495.18967167</v>
      </c>
      <c r="BF73" s="120">
        <f>AVERAGE(AF73,AH73,AJ73,AL73,AN73,AP73,AR73,AT73,AV73,AX73,AZ73,BB73,BD73)</f>
        <v>-189530811.14505243</v>
      </c>
    </row>
    <row r="74" spans="1:58" s="113" customFormat="1">
      <c r="A74" s="91" t="s">
        <v>61</v>
      </c>
      <c r="B74" s="91"/>
      <c r="C74" s="91"/>
      <c r="D74" s="91"/>
      <c r="E74" s="91"/>
      <c r="F74" s="91"/>
      <c r="G74" s="91"/>
      <c r="H74" s="121">
        <f>SUBTOTAL(9,H73)</f>
        <v>-166929788.90000001</v>
      </c>
      <c r="I74" s="121">
        <f t="shared" ref="I74:BD74" si="258">SUBTOTAL(9,I73)</f>
        <v>-520641.79647208203</v>
      </c>
      <c r="J74" s="121">
        <f t="shared" si="258"/>
        <v>-167450430.69647208</v>
      </c>
      <c r="K74" s="121">
        <f t="shared" si="258"/>
        <v>-524622.21293139609</v>
      </c>
      <c r="L74" s="121">
        <f t="shared" si="258"/>
        <v>-167975052.90940347</v>
      </c>
      <c r="M74" s="121">
        <f t="shared" si="258"/>
        <v>-526854.59252646065</v>
      </c>
      <c r="N74" s="121">
        <f t="shared" si="258"/>
        <v>-168501907.50192994</v>
      </c>
      <c r="O74" s="121">
        <f t="shared" si="258"/>
        <v>-531062.89511519775</v>
      </c>
      <c r="P74" s="121">
        <f t="shared" si="258"/>
        <v>-169032970.39704514</v>
      </c>
      <c r="Q74" s="121">
        <f t="shared" si="258"/>
        <v>-534067.88751819276</v>
      </c>
      <c r="R74" s="121">
        <f t="shared" si="258"/>
        <v>-169567038.28456333</v>
      </c>
      <c r="S74" s="121">
        <f t="shared" si="258"/>
        <v>-537462.56255824922</v>
      </c>
      <c r="T74" s="121">
        <f t="shared" si="258"/>
        <v>-170104500.8471216</v>
      </c>
      <c r="U74" s="121">
        <f t="shared" si="258"/>
        <v>-1593218.7742872473</v>
      </c>
      <c r="V74" s="121">
        <f t="shared" si="258"/>
        <v>-171697719.62140885</v>
      </c>
      <c r="W74" s="121">
        <f t="shared" si="258"/>
        <v>-1598854.6948969071</v>
      </c>
      <c r="X74" s="121">
        <f t="shared" si="258"/>
        <v>-173296574.31630576</v>
      </c>
      <c r="Y74" s="121">
        <f t="shared" si="258"/>
        <v>-1597121.4781110676</v>
      </c>
      <c r="Z74" s="121">
        <f t="shared" si="258"/>
        <v>-174893695.79441682</v>
      </c>
      <c r="AA74" s="121">
        <f t="shared" si="258"/>
        <v>-1603226.2108077484</v>
      </c>
      <c r="AB74" s="121">
        <f t="shared" si="258"/>
        <v>-176496922.00522456</v>
      </c>
      <c r="AC74" s="121">
        <f t="shared" si="258"/>
        <v>-1611505.1230075003</v>
      </c>
      <c r="AD74" s="121">
        <f t="shared" si="258"/>
        <v>-178108427.12823206</v>
      </c>
      <c r="AE74" s="121">
        <f t="shared" si="258"/>
        <v>-1613302.1625450966</v>
      </c>
      <c r="AF74" s="121">
        <f t="shared" si="258"/>
        <v>-179721729.29077715</v>
      </c>
      <c r="AG74" s="121">
        <f t="shared" si="258"/>
        <v>-1619339.3296055205</v>
      </c>
      <c r="AH74" s="121">
        <f t="shared" si="258"/>
        <v>-181341068.62038267</v>
      </c>
      <c r="AI74" s="121">
        <f t="shared" si="258"/>
        <v>-1626968.1361264656</v>
      </c>
      <c r="AJ74" s="121">
        <f t="shared" si="258"/>
        <v>-182968036.75650913</v>
      </c>
      <c r="AK74" s="121">
        <f t="shared" si="258"/>
        <v>-1630646.4935063976</v>
      </c>
      <c r="AL74" s="121">
        <f t="shared" si="258"/>
        <v>-184598683.25001553</v>
      </c>
      <c r="AM74" s="121">
        <f t="shared" si="258"/>
        <v>-1635980.1559252713</v>
      </c>
      <c r="AN74" s="121">
        <f t="shared" si="258"/>
        <v>-186234663.4059408</v>
      </c>
      <c r="AO74" s="121">
        <f t="shared" si="258"/>
        <v>-1641008.2235677249</v>
      </c>
      <c r="AP74" s="121">
        <f t="shared" si="258"/>
        <v>-187875671.62950853</v>
      </c>
      <c r="AQ74" s="121">
        <f t="shared" si="258"/>
        <v>-1642471.0188186117</v>
      </c>
      <c r="AR74" s="121">
        <f t="shared" si="258"/>
        <v>-189518142.64832714</v>
      </c>
      <c r="AS74" s="121">
        <f t="shared" si="258"/>
        <v>-1643006.8687139223</v>
      </c>
      <c r="AT74" s="121">
        <f t="shared" si="258"/>
        <v>-191161149.51704106</v>
      </c>
      <c r="AU74" s="121">
        <f t="shared" si="258"/>
        <v>-1643593.9821329773</v>
      </c>
      <c r="AV74" s="121">
        <f t="shared" si="258"/>
        <v>-192804743.49917403</v>
      </c>
      <c r="AW74" s="121">
        <f t="shared" si="258"/>
        <v>-1644284.5903163131</v>
      </c>
      <c r="AX74" s="121">
        <f t="shared" si="258"/>
        <v>-194449028.08949035</v>
      </c>
      <c r="AY74" s="121">
        <f t="shared" si="258"/>
        <v>-1645822.5618821993</v>
      </c>
      <c r="AZ74" s="121">
        <f t="shared" si="258"/>
        <v>-196094850.65137255</v>
      </c>
      <c r="BA74" s="121">
        <f t="shared" si="258"/>
        <v>-1647431.6860985283</v>
      </c>
      <c r="BB74" s="121">
        <f t="shared" si="258"/>
        <v>-197742282.33747107</v>
      </c>
      <c r="BC74" s="121">
        <f t="shared" si="258"/>
        <v>-1648212.8522006101</v>
      </c>
      <c r="BD74" s="121">
        <f t="shared" si="258"/>
        <v>-199390495.18967167</v>
      </c>
      <c r="BF74" s="122">
        <f t="shared" ref="BF74" si="259">SUBTOTAL(9,BF73)</f>
        <v>-189530811.14505243</v>
      </c>
    </row>
    <row r="75" spans="1:58" s="113" customFormat="1">
      <c r="A75" s="91"/>
      <c r="B75" s="91"/>
      <c r="C75" s="91"/>
      <c r="D75" s="91"/>
      <c r="E75" s="91"/>
      <c r="F75" s="91"/>
      <c r="G75" s="91"/>
      <c r="BF75" s="120"/>
    </row>
    <row r="76" spans="1:58" s="113" customFormat="1">
      <c r="A76" s="11" t="s">
        <v>90</v>
      </c>
      <c r="B76" s="91"/>
      <c r="C76" s="91"/>
      <c r="D76" s="91"/>
      <c r="E76" s="91"/>
      <c r="F76" s="91"/>
      <c r="G76" s="91"/>
      <c r="H76" s="121">
        <f t="shared" ref="H76:BD76" si="260">SUBTOTAL(9,H12:H74)</f>
        <v>-7570295950.4788237</v>
      </c>
      <c r="I76" s="121">
        <f t="shared" si="260"/>
        <v>-31028250.778106291</v>
      </c>
      <c r="J76" s="121">
        <f t="shared" si="260"/>
        <v>-7601324201.2569313</v>
      </c>
      <c r="K76" s="121">
        <f t="shared" si="260"/>
        <v>-30732709.281710844</v>
      </c>
      <c r="L76" s="121">
        <f t="shared" si="260"/>
        <v>-7632056910.538641</v>
      </c>
      <c r="M76" s="121">
        <f t="shared" si="260"/>
        <v>-30838942.822378486</v>
      </c>
      <c r="N76" s="121">
        <f t="shared" si="260"/>
        <v>-7662895853.3610201</v>
      </c>
      <c r="O76" s="121">
        <f t="shared" si="260"/>
        <v>-30731276.452432141</v>
      </c>
      <c r="P76" s="121">
        <f t="shared" si="260"/>
        <v>-7693627129.8134556</v>
      </c>
      <c r="Q76" s="121">
        <f t="shared" si="260"/>
        <v>-30816415.113130257</v>
      </c>
      <c r="R76" s="121">
        <f t="shared" si="260"/>
        <v>-7724443544.9265852</v>
      </c>
      <c r="S76" s="121">
        <f t="shared" si="260"/>
        <v>-29778216.873400971</v>
      </c>
      <c r="T76" s="121">
        <f t="shared" si="260"/>
        <v>-7754221761.799983</v>
      </c>
      <c r="U76" s="121">
        <f t="shared" si="260"/>
        <v>-40782711.101277828</v>
      </c>
      <c r="V76" s="121">
        <f t="shared" si="260"/>
        <v>-7795004472.9012604</v>
      </c>
      <c r="W76" s="121">
        <f t="shared" si="260"/>
        <v>-40859661.694945917</v>
      </c>
      <c r="X76" s="121">
        <f t="shared" si="260"/>
        <v>-7835864134.5962095</v>
      </c>
      <c r="Y76" s="121">
        <f t="shared" si="260"/>
        <v>-40924142.488089003</v>
      </c>
      <c r="Z76" s="121">
        <f t="shared" si="260"/>
        <v>-7876788277.0842953</v>
      </c>
      <c r="AA76" s="121">
        <f t="shared" si="260"/>
        <v>-40969427.027999014</v>
      </c>
      <c r="AB76" s="121">
        <f t="shared" si="260"/>
        <v>-7917757704.1122961</v>
      </c>
      <c r="AC76" s="121">
        <f t="shared" si="260"/>
        <v>-28548361.368348133</v>
      </c>
      <c r="AD76" s="121">
        <f t="shared" si="260"/>
        <v>-7946306065.4806423</v>
      </c>
      <c r="AE76" s="121">
        <f t="shared" si="260"/>
        <v>-42131249.62127275</v>
      </c>
      <c r="AF76" s="121">
        <f t="shared" si="260"/>
        <v>-7988437315.1019154</v>
      </c>
      <c r="AG76" s="121">
        <f t="shared" si="260"/>
        <v>-43044841.489256904</v>
      </c>
      <c r="AH76" s="121">
        <f t="shared" si="260"/>
        <v>-8031482156.5911741</v>
      </c>
      <c r="AI76" s="121">
        <f t="shared" si="260"/>
        <v>-43010088.34268117</v>
      </c>
      <c r="AJ76" s="121">
        <f t="shared" si="260"/>
        <v>-8074492244.9338531</v>
      </c>
      <c r="AK76" s="121">
        <f t="shared" si="260"/>
        <v>-43179452.681541167</v>
      </c>
      <c r="AL76" s="121">
        <f t="shared" si="260"/>
        <v>-8117671697.6153946</v>
      </c>
      <c r="AM76" s="121">
        <f t="shared" si="260"/>
        <v>-43278582.397728778</v>
      </c>
      <c r="AN76" s="121">
        <f t="shared" si="260"/>
        <v>-8160950280.0131235</v>
      </c>
      <c r="AO76" s="121">
        <f t="shared" si="260"/>
        <v>-43331730.304417521</v>
      </c>
      <c r="AP76" s="121">
        <f t="shared" si="260"/>
        <v>-8204282010.317543</v>
      </c>
      <c r="AQ76" s="121">
        <f t="shared" si="260"/>
        <v>24376352.854001168</v>
      </c>
      <c r="AR76" s="121">
        <f t="shared" si="260"/>
        <v>-8179905657.4635401</v>
      </c>
      <c r="AS76" s="121">
        <f t="shared" si="260"/>
        <v>-43430580.472661413</v>
      </c>
      <c r="AT76" s="121">
        <f t="shared" si="260"/>
        <v>-8223336237.936203</v>
      </c>
      <c r="AU76" s="121">
        <f t="shared" si="260"/>
        <v>-43431061.51736661</v>
      </c>
      <c r="AV76" s="121">
        <f t="shared" si="260"/>
        <v>-8266767299.4535685</v>
      </c>
      <c r="AW76" s="121">
        <f t="shared" si="260"/>
        <v>-43526405.065689661</v>
      </c>
      <c r="AX76" s="121">
        <f t="shared" si="260"/>
        <v>-8310293704.5192575</v>
      </c>
      <c r="AY76" s="121">
        <f t="shared" si="260"/>
        <v>77370717.792321548</v>
      </c>
      <c r="AZ76" s="121">
        <f t="shared" si="260"/>
        <v>-8232922986.7269373</v>
      </c>
      <c r="BA76" s="121">
        <f t="shared" si="260"/>
        <v>-40673779.780706026</v>
      </c>
      <c r="BB76" s="121">
        <f t="shared" si="260"/>
        <v>-8273596766.5076408</v>
      </c>
      <c r="BC76" s="121">
        <f t="shared" si="260"/>
        <v>-41185387.596466787</v>
      </c>
      <c r="BD76" s="121">
        <f t="shared" si="260"/>
        <v>-8314782154.1041117</v>
      </c>
      <c r="BF76" s="122">
        <f>SUBTOTAL(9,BF12:BF74)</f>
        <v>-8182993885.4834061</v>
      </c>
    </row>
    <row r="77" spans="1:58" s="113" customFormat="1">
      <c r="A77" s="11"/>
      <c r="B77" s="91"/>
      <c r="C77" s="91"/>
      <c r="D77" s="91"/>
      <c r="E77" s="91"/>
      <c r="F77" s="91"/>
      <c r="G77" s="91"/>
      <c r="BF77" s="120"/>
    </row>
    <row r="78" spans="1:58" s="113" customFormat="1">
      <c r="A78" s="91"/>
      <c r="B78" s="91"/>
      <c r="C78" s="91"/>
      <c r="D78" s="91"/>
      <c r="E78" s="91"/>
      <c r="F78" s="91"/>
      <c r="G78" s="91"/>
      <c r="BF78" s="120"/>
    </row>
    <row r="79" spans="1:58" s="113" customFormat="1">
      <c r="A79" s="11" t="s">
        <v>83</v>
      </c>
      <c r="B79" s="91"/>
      <c r="C79" s="91"/>
      <c r="D79" s="91"/>
      <c r="E79" s="91"/>
      <c r="F79" s="91"/>
      <c r="G79" s="91"/>
      <c r="BF79" s="120"/>
    </row>
    <row r="80" spans="1:58" s="113" customFormat="1">
      <c r="A80" s="11"/>
      <c r="B80" s="91"/>
      <c r="C80" s="91"/>
      <c r="D80" s="91"/>
      <c r="E80" s="91"/>
      <c r="F80" s="91"/>
      <c r="G80" s="91"/>
      <c r="BF80" s="120"/>
    </row>
    <row r="81" spans="1:58" s="113" customFormat="1">
      <c r="A81" s="11" t="s">
        <v>58</v>
      </c>
      <c r="B81" s="91"/>
      <c r="C81" s="91"/>
      <c r="D81" s="91"/>
      <c r="E81" s="91"/>
      <c r="F81" s="91"/>
      <c r="G81" s="91"/>
      <c r="BF81" s="120"/>
    </row>
    <row r="82" spans="1:58" s="113" customFormat="1">
      <c r="A82" s="91" t="s">
        <v>14</v>
      </c>
      <c r="B82" s="6" t="s">
        <v>45</v>
      </c>
      <c r="C82" s="6" t="s">
        <v>45</v>
      </c>
      <c r="D82" s="91" t="s">
        <v>77</v>
      </c>
      <c r="E82" s="91" t="s">
        <v>75</v>
      </c>
      <c r="F82" s="91" t="str">
        <f t="shared" ref="F82:F97" si="261">D82&amp;E82&amp;C82</f>
        <v>AINTPCA</v>
      </c>
      <c r="G82" s="91" t="str">
        <f t="shared" ref="G82:G97" si="262">E82&amp;C82</f>
        <v>INTPCA</v>
      </c>
      <c r="H82" s="113">
        <v>0</v>
      </c>
      <c r="I82" s="113">
        <v>0</v>
      </c>
      <c r="J82" s="113">
        <f t="shared" ref="J82:J98" si="263">H82+I82</f>
        <v>0</v>
      </c>
      <c r="K82" s="113">
        <v>0</v>
      </c>
      <c r="L82" s="113">
        <f t="shared" ref="L82:L98" si="264">J82+K82</f>
        <v>0</v>
      </c>
      <c r="M82" s="113">
        <v>0</v>
      </c>
      <c r="N82" s="113">
        <f t="shared" ref="N82:N98" si="265">L82+M82</f>
        <v>0</v>
      </c>
      <c r="O82" s="113">
        <v>0</v>
      </c>
      <c r="P82" s="113">
        <f t="shared" ref="P82:P98" si="266">N82+O82</f>
        <v>0</v>
      </c>
      <c r="Q82" s="113">
        <v>0</v>
      </c>
      <c r="R82" s="113">
        <f t="shared" ref="R82:R98" si="267">P82+Q82</f>
        <v>0</v>
      </c>
      <c r="S82" s="113">
        <v>0</v>
      </c>
      <c r="T82" s="113">
        <f t="shared" ref="T82:T98" si="268">R82+S82</f>
        <v>0</v>
      </c>
      <c r="U82" s="113">
        <v>0</v>
      </c>
      <c r="V82" s="113">
        <f t="shared" ref="V82:V98" si="269">T82+U82</f>
        <v>0</v>
      </c>
      <c r="W82" s="113">
        <v>0</v>
      </c>
      <c r="X82" s="113">
        <f t="shared" ref="X82:X98" si="270">V82+W82</f>
        <v>0</v>
      </c>
      <c r="Y82" s="113">
        <v>0</v>
      </c>
      <c r="Z82" s="113">
        <f t="shared" ref="Z82:Z98" si="271">X82+Y82</f>
        <v>0</v>
      </c>
      <c r="AA82" s="113">
        <v>0</v>
      </c>
      <c r="AB82" s="113">
        <f t="shared" ref="AB82:AB98" si="272">Z82+AA82</f>
        <v>0</v>
      </c>
      <c r="AC82" s="113">
        <v>0</v>
      </c>
      <c r="AD82" s="113">
        <f t="shared" ref="AD82:AD98" si="273">AB82+AC82</f>
        <v>0</v>
      </c>
      <c r="AE82" s="113">
        <v>0</v>
      </c>
      <c r="AF82" s="113">
        <f t="shared" ref="AF82:AF98" si="274">AD82+AE82</f>
        <v>0</v>
      </c>
      <c r="AG82" s="113">
        <v>0</v>
      </c>
      <c r="AH82" s="113">
        <f t="shared" ref="AH82:AH98" si="275">AF82+AG82</f>
        <v>0</v>
      </c>
      <c r="AI82" s="113">
        <v>0</v>
      </c>
      <c r="AJ82" s="113">
        <f t="shared" ref="AJ82:AJ98" si="276">AH82+AI82</f>
        <v>0</v>
      </c>
      <c r="AK82" s="113">
        <v>0</v>
      </c>
      <c r="AL82" s="113">
        <f t="shared" ref="AL82:AL98" si="277">AJ82+AK82</f>
        <v>0</v>
      </c>
      <c r="AM82" s="113">
        <v>0</v>
      </c>
      <c r="AN82" s="113">
        <f t="shared" ref="AN82:AN98" si="278">AL82+AM82</f>
        <v>0</v>
      </c>
      <c r="AO82" s="113">
        <v>0</v>
      </c>
      <c r="AP82" s="113">
        <f t="shared" ref="AP82:AP98" si="279">AN82+AO82</f>
        <v>0</v>
      </c>
      <c r="AQ82" s="113">
        <v>0</v>
      </c>
      <c r="AR82" s="113">
        <f t="shared" ref="AR82:AR98" si="280">AP82+AQ82</f>
        <v>0</v>
      </c>
      <c r="AS82" s="113">
        <v>0</v>
      </c>
      <c r="AT82" s="113">
        <f t="shared" ref="AT82:AT98" si="281">AR82+AS82</f>
        <v>0</v>
      </c>
      <c r="AU82" s="113">
        <v>0</v>
      </c>
      <c r="AV82" s="113">
        <f t="shared" ref="AV82:AV98" si="282">AT82+AU82</f>
        <v>0</v>
      </c>
      <c r="AW82" s="113">
        <v>0</v>
      </c>
      <c r="AX82" s="113">
        <f t="shared" ref="AX82:AX98" si="283">AV82+AW82</f>
        <v>0</v>
      </c>
      <c r="AY82" s="113">
        <v>0</v>
      </c>
      <c r="AZ82" s="113">
        <f t="shared" ref="AZ82:AZ98" si="284">AX82+AY82</f>
        <v>0</v>
      </c>
      <c r="BA82" s="113">
        <v>0</v>
      </c>
      <c r="BB82" s="113">
        <f t="shared" ref="BB82:BB98" si="285">AZ82+BA82</f>
        <v>0</v>
      </c>
      <c r="BC82" s="113">
        <v>0</v>
      </c>
      <c r="BD82" s="113">
        <f t="shared" ref="BD82:BD98" si="286">BB82+BC82</f>
        <v>0</v>
      </c>
      <c r="BF82" s="120">
        <f t="shared" ref="BF82:BF99" si="287">AVERAGE(AF82,AH82,AJ82,AL82,AN82,AP82,AR82,AT82,AV82,AX82,AZ82,BB82,BD82)</f>
        <v>0</v>
      </c>
    </row>
    <row r="83" spans="1:58" s="113" customFormat="1">
      <c r="A83" s="91" t="s">
        <v>24</v>
      </c>
      <c r="B83" s="6" t="s">
        <v>54</v>
      </c>
      <c r="C83" s="6" t="s">
        <v>54</v>
      </c>
      <c r="D83" s="91" t="s">
        <v>77</v>
      </c>
      <c r="E83" s="91" t="s">
        <v>75</v>
      </c>
      <c r="F83" s="91" t="str">
        <f t="shared" si="261"/>
        <v>AINTPCN</v>
      </c>
      <c r="G83" s="91" t="str">
        <f t="shared" si="262"/>
        <v>INTPCN</v>
      </c>
      <c r="H83" s="113">
        <v>-109943453.19</v>
      </c>
      <c r="I83" s="113">
        <v>-297061.08524705807</v>
      </c>
      <c r="J83" s="113">
        <f t="shared" si="263"/>
        <v>-110240514.27524705</v>
      </c>
      <c r="K83" s="113">
        <v>-297019.32999463589</v>
      </c>
      <c r="L83" s="113">
        <f t="shared" si="264"/>
        <v>-110537533.60524169</v>
      </c>
      <c r="M83" s="113">
        <v>-296977.57474221371</v>
      </c>
      <c r="N83" s="113">
        <f t="shared" si="265"/>
        <v>-110834511.1799839</v>
      </c>
      <c r="O83" s="113">
        <v>-296935.81948979147</v>
      </c>
      <c r="P83" s="113">
        <f t="shared" si="266"/>
        <v>-111131446.99947369</v>
      </c>
      <c r="Q83" s="113">
        <v>-296894.06423736934</v>
      </c>
      <c r="R83" s="113">
        <f t="shared" si="267"/>
        <v>-111428341.06371106</v>
      </c>
      <c r="S83" s="113">
        <v>-296852.30898494704</v>
      </c>
      <c r="T83" s="113">
        <f t="shared" si="268"/>
        <v>-111725193.37269601</v>
      </c>
      <c r="U83" s="113">
        <v>-296810.55373252492</v>
      </c>
      <c r="V83" s="113">
        <f t="shared" si="269"/>
        <v>-112022003.92642854</v>
      </c>
      <c r="W83" s="113">
        <v>-296768.79848010268</v>
      </c>
      <c r="X83" s="113">
        <f t="shared" si="270"/>
        <v>-112318772.72490865</v>
      </c>
      <c r="Y83" s="113">
        <v>-296727.04322768049</v>
      </c>
      <c r="Z83" s="113">
        <f t="shared" si="271"/>
        <v>-112615499.76813634</v>
      </c>
      <c r="AA83" s="113">
        <v>-296685.28797525831</v>
      </c>
      <c r="AB83" s="113">
        <f t="shared" si="272"/>
        <v>-112912185.05611159</v>
      </c>
      <c r="AC83" s="113">
        <v>-296643.53272283613</v>
      </c>
      <c r="AD83" s="113">
        <f t="shared" si="273"/>
        <v>-113208828.58883442</v>
      </c>
      <c r="AE83" s="113">
        <v>-296601.77747041389</v>
      </c>
      <c r="AF83" s="113">
        <f t="shared" si="274"/>
        <v>-113505430.36630483</v>
      </c>
      <c r="AG83" s="113">
        <v>-296560.02221799176</v>
      </c>
      <c r="AH83" s="113">
        <f t="shared" si="275"/>
        <v>-113801990.38852282</v>
      </c>
      <c r="AI83" s="113">
        <v>-296518.26696556946</v>
      </c>
      <c r="AJ83" s="113">
        <f t="shared" si="276"/>
        <v>-114098508.65548839</v>
      </c>
      <c r="AK83" s="113">
        <v>-296476.51171314734</v>
      </c>
      <c r="AL83" s="113">
        <f t="shared" si="277"/>
        <v>-114394985.16720153</v>
      </c>
      <c r="AM83" s="113">
        <v>-296434.7564607251</v>
      </c>
      <c r="AN83" s="113">
        <f t="shared" si="278"/>
        <v>-114691419.92366226</v>
      </c>
      <c r="AO83" s="113">
        <v>-296393.00120830291</v>
      </c>
      <c r="AP83" s="113">
        <f t="shared" si="279"/>
        <v>-114987812.92487057</v>
      </c>
      <c r="AQ83" s="113">
        <v>-296351.24595588073</v>
      </c>
      <c r="AR83" s="113">
        <f t="shared" si="280"/>
        <v>-115284164.17082645</v>
      </c>
      <c r="AS83" s="113">
        <v>-296309.49070345855</v>
      </c>
      <c r="AT83" s="113">
        <f t="shared" si="281"/>
        <v>-115580473.66152991</v>
      </c>
      <c r="AU83" s="113">
        <v>-296267.73545103631</v>
      </c>
      <c r="AV83" s="113">
        <f t="shared" si="282"/>
        <v>-115876741.39698096</v>
      </c>
      <c r="AW83" s="113">
        <v>-296225.98019861418</v>
      </c>
      <c r="AX83" s="113">
        <f t="shared" si="283"/>
        <v>-116172967.37717956</v>
      </c>
      <c r="AY83" s="113">
        <v>-296184.22494619188</v>
      </c>
      <c r="AZ83" s="113">
        <f t="shared" si="284"/>
        <v>-116469151.60212575</v>
      </c>
      <c r="BA83" s="113">
        <v>-296142.46969376976</v>
      </c>
      <c r="BB83" s="113">
        <f t="shared" si="285"/>
        <v>-116765294.07181951</v>
      </c>
      <c r="BC83" s="113">
        <v>-296333.20113469881</v>
      </c>
      <c r="BD83" s="113">
        <f t="shared" si="286"/>
        <v>-117061627.27295421</v>
      </c>
      <c r="BF83" s="120">
        <f t="shared" si="287"/>
        <v>-115283889.76765129</v>
      </c>
    </row>
    <row r="84" spans="1:58" s="113" customFormat="1">
      <c r="A84" s="91" t="s">
        <v>19</v>
      </c>
      <c r="B84" s="7" t="s">
        <v>50</v>
      </c>
      <c r="C84" s="7" t="s">
        <v>50</v>
      </c>
      <c r="D84" s="91" t="s">
        <v>77</v>
      </c>
      <c r="E84" s="91" t="s">
        <v>75</v>
      </c>
      <c r="F84" s="91" t="str">
        <f t="shared" si="261"/>
        <v>AINTPID</v>
      </c>
      <c r="G84" s="91" t="str">
        <f t="shared" si="262"/>
        <v>INTPID</v>
      </c>
      <c r="H84" s="113">
        <v>-806653.87</v>
      </c>
      <c r="I84" s="113">
        <v>-1730.373321447152</v>
      </c>
      <c r="J84" s="113">
        <f t="shared" si="263"/>
        <v>-808384.24332144717</v>
      </c>
      <c r="K84" s="113">
        <v>-1730.3589643414559</v>
      </c>
      <c r="L84" s="113">
        <f t="shared" si="264"/>
        <v>-810114.60228578863</v>
      </c>
      <c r="M84" s="113">
        <v>-1730.3446072357597</v>
      </c>
      <c r="N84" s="113">
        <f t="shared" si="265"/>
        <v>-811844.94689302437</v>
      </c>
      <c r="O84" s="113">
        <v>-1730.3302501300636</v>
      </c>
      <c r="P84" s="113">
        <f t="shared" si="266"/>
        <v>-813575.27714315441</v>
      </c>
      <c r="Q84" s="113">
        <v>-1730.3158930243676</v>
      </c>
      <c r="R84" s="113">
        <f t="shared" si="267"/>
        <v>-815305.59303617873</v>
      </c>
      <c r="S84" s="113">
        <v>-1730.3015359186716</v>
      </c>
      <c r="T84" s="113">
        <f t="shared" si="268"/>
        <v>-817035.89457209746</v>
      </c>
      <c r="U84" s="113">
        <v>-1730.2871788129755</v>
      </c>
      <c r="V84" s="113">
        <f t="shared" si="269"/>
        <v>-818766.18175091047</v>
      </c>
      <c r="W84" s="113">
        <v>-1730.2728217072795</v>
      </c>
      <c r="X84" s="113">
        <f t="shared" si="270"/>
        <v>-820496.45457261777</v>
      </c>
      <c r="Y84" s="113">
        <v>-1730.2584646015835</v>
      </c>
      <c r="Z84" s="113">
        <f t="shared" si="271"/>
        <v>-822226.71303721936</v>
      </c>
      <c r="AA84" s="113">
        <v>-1730.2441074958872</v>
      </c>
      <c r="AB84" s="113">
        <f t="shared" si="272"/>
        <v>-823956.95714471524</v>
      </c>
      <c r="AC84" s="113">
        <v>-1730.2297503901912</v>
      </c>
      <c r="AD84" s="113">
        <f t="shared" si="273"/>
        <v>-825687.18689510541</v>
      </c>
      <c r="AE84" s="113">
        <v>-1730.2153932844951</v>
      </c>
      <c r="AF84" s="113">
        <f t="shared" si="274"/>
        <v>-827417.40228838986</v>
      </c>
      <c r="AG84" s="113">
        <v>-1730.2010361787991</v>
      </c>
      <c r="AH84" s="113">
        <f t="shared" si="275"/>
        <v>-829147.60332456871</v>
      </c>
      <c r="AI84" s="113">
        <v>-1730.1866790731031</v>
      </c>
      <c r="AJ84" s="113">
        <f t="shared" si="276"/>
        <v>-830877.79000364186</v>
      </c>
      <c r="AK84" s="113">
        <v>-1730.172321967407</v>
      </c>
      <c r="AL84" s="113">
        <f t="shared" si="277"/>
        <v>-832607.96232560929</v>
      </c>
      <c r="AM84" s="113">
        <v>-1730.157964861711</v>
      </c>
      <c r="AN84" s="113">
        <f t="shared" si="278"/>
        <v>-834338.12029047101</v>
      </c>
      <c r="AO84" s="113">
        <v>-1730.1436077560145</v>
      </c>
      <c r="AP84" s="113">
        <f t="shared" si="279"/>
        <v>-836068.26389822701</v>
      </c>
      <c r="AQ84" s="113">
        <v>-1730.1292506503185</v>
      </c>
      <c r="AR84" s="113">
        <f t="shared" si="280"/>
        <v>-837798.39314887731</v>
      </c>
      <c r="AS84" s="113">
        <v>-1730.1148935446224</v>
      </c>
      <c r="AT84" s="113">
        <f t="shared" si="281"/>
        <v>-839528.50804242189</v>
      </c>
      <c r="AU84" s="113">
        <v>-1730.1005364389264</v>
      </c>
      <c r="AV84" s="113">
        <f t="shared" si="282"/>
        <v>-841258.60857886076</v>
      </c>
      <c r="AW84" s="113">
        <v>-1730.0861793332303</v>
      </c>
      <c r="AX84" s="113">
        <f t="shared" si="283"/>
        <v>-842988.69475819403</v>
      </c>
      <c r="AY84" s="113">
        <v>-1730.0718222275343</v>
      </c>
      <c r="AZ84" s="113">
        <f t="shared" si="284"/>
        <v>-844718.76658042159</v>
      </c>
      <c r="BA84" s="113">
        <v>-1730.0574651218383</v>
      </c>
      <c r="BB84" s="113">
        <f t="shared" si="285"/>
        <v>-846448.82404554344</v>
      </c>
      <c r="BC84" s="113">
        <v>-1730.043108016142</v>
      </c>
      <c r="BD84" s="113">
        <f t="shared" si="286"/>
        <v>-848178.86715355958</v>
      </c>
      <c r="BF84" s="120">
        <f t="shared" si="287"/>
        <v>-837798.29264913744</v>
      </c>
    </row>
    <row r="85" spans="1:58" s="113" customFormat="1">
      <c r="A85" s="91" t="s">
        <v>4</v>
      </c>
      <c r="B85" s="7" t="s">
        <v>37</v>
      </c>
      <c r="C85" s="7" t="s">
        <v>36</v>
      </c>
      <c r="D85" s="91" t="s">
        <v>77</v>
      </c>
      <c r="E85" s="91" t="s">
        <v>75</v>
      </c>
      <c r="F85" s="91" t="str">
        <f>D85&amp;E85&amp;C85</f>
        <v>AINTPDGU</v>
      </c>
      <c r="G85" s="91" t="str">
        <f>E85&amp;C85</f>
        <v>INTPDGU</v>
      </c>
      <c r="H85" s="113">
        <v>-390934.32</v>
      </c>
      <c r="I85" s="113">
        <v>-1376.6525000000001</v>
      </c>
      <c r="J85" s="113">
        <f t="shared" si="263"/>
        <v>-392310.97250000003</v>
      </c>
      <c r="K85" s="113">
        <v>-1376.6525000000001</v>
      </c>
      <c r="L85" s="113">
        <f t="shared" si="264"/>
        <v>-393687.62500000006</v>
      </c>
      <c r="M85" s="113">
        <v>-1376.6525000000001</v>
      </c>
      <c r="N85" s="113">
        <f t="shared" si="265"/>
        <v>-395064.27750000008</v>
      </c>
      <c r="O85" s="113">
        <v>-1376.6525000000001</v>
      </c>
      <c r="P85" s="113">
        <f t="shared" si="266"/>
        <v>-396440.93000000011</v>
      </c>
      <c r="Q85" s="113">
        <v>-1376.6525000000001</v>
      </c>
      <c r="R85" s="113">
        <f t="shared" si="267"/>
        <v>-397817.58250000014</v>
      </c>
      <c r="S85" s="113">
        <v>-1376.6525000000001</v>
      </c>
      <c r="T85" s="113">
        <f t="shared" si="268"/>
        <v>-399194.23500000016</v>
      </c>
      <c r="U85" s="113">
        <v>-1376.6525000000001</v>
      </c>
      <c r="V85" s="113">
        <f t="shared" si="269"/>
        <v>-400570.88750000019</v>
      </c>
      <c r="W85" s="113">
        <v>-1376.6525000000001</v>
      </c>
      <c r="X85" s="113">
        <f t="shared" si="270"/>
        <v>-401947.54000000021</v>
      </c>
      <c r="Y85" s="113">
        <v>-1376.6525000000001</v>
      </c>
      <c r="Z85" s="113">
        <f t="shared" si="271"/>
        <v>-403324.19250000024</v>
      </c>
      <c r="AA85" s="113">
        <v>-1376.6525000000001</v>
      </c>
      <c r="AB85" s="113">
        <f t="shared" si="272"/>
        <v>-404700.84500000026</v>
      </c>
      <c r="AC85" s="113">
        <v>-1376.6525000000001</v>
      </c>
      <c r="AD85" s="113">
        <f t="shared" si="273"/>
        <v>-406077.49750000029</v>
      </c>
      <c r="AE85" s="113">
        <v>-1376.6525000000001</v>
      </c>
      <c r="AF85" s="113">
        <f t="shared" si="274"/>
        <v>-407454.15000000031</v>
      </c>
      <c r="AG85" s="113">
        <v>-1376.6525000000001</v>
      </c>
      <c r="AH85" s="113">
        <f t="shared" si="275"/>
        <v>-408830.80250000034</v>
      </c>
      <c r="AI85" s="113">
        <v>-1376.6525000000001</v>
      </c>
      <c r="AJ85" s="113">
        <f t="shared" si="276"/>
        <v>-410207.45500000037</v>
      </c>
      <c r="AK85" s="113">
        <v>-1376.6525000000001</v>
      </c>
      <c r="AL85" s="113">
        <f t="shared" si="277"/>
        <v>-411584.10750000039</v>
      </c>
      <c r="AM85" s="113">
        <v>-1376.6525000000001</v>
      </c>
      <c r="AN85" s="113">
        <f t="shared" si="278"/>
        <v>-412960.76000000042</v>
      </c>
      <c r="AO85" s="113">
        <v>-1376.6525000000001</v>
      </c>
      <c r="AP85" s="113">
        <f t="shared" si="279"/>
        <v>-414337.41250000044</v>
      </c>
      <c r="AQ85" s="113">
        <v>-1376.6525000000001</v>
      </c>
      <c r="AR85" s="113">
        <f t="shared" si="280"/>
        <v>-415714.06500000047</v>
      </c>
      <c r="AS85" s="113">
        <v>-1376.6525000000001</v>
      </c>
      <c r="AT85" s="113">
        <f t="shared" si="281"/>
        <v>-417090.71750000049</v>
      </c>
      <c r="AU85" s="113">
        <v>-1376.6525000000001</v>
      </c>
      <c r="AV85" s="113">
        <f t="shared" si="282"/>
        <v>-418467.37000000052</v>
      </c>
      <c r="AW85" s="113">
        <v>-1376.6525000000001</v>
      </c>
      <c r="AX85" s="113">
        <f t="shared" si="283"/>
        <v>-419844.02250000054</v>
      </c>
      <c r="AY85" s="113">
        <v>-1376.6525000000001</v>
      </c>
      <c r="AZ85" s="113">
        <f t="shared" si="284"/>
        <v>-421220.67500000057</v>
      </c>
      <c r="BA85" s="113">
        <v>-1376.6525000000001</v>
      </c>
      <c r="BB85" s="113">
        <f t="shared" si="285"/>
        <v>-422597.3275000006</v>
      </c>
      <c r="BC85" s="113">
        <v>-1376.6525000000001</v>
      </c>
      <c r="BD85" s="113">
        <f t="shared" si="286"/>
        <v>-423973.98000000062</v>
      </c>
      <c r="BF85" s="120">
        <f t="shared" si="287"/>
        <v>-415714.06500000047</v>
      </c>
    </row>
    <row r="86" spans="1:58" s="113" customFormat="1">
      <c r="A86" s="91" t="s">
        <v>88</v>
      </c>
      <c r="B86" s="7" t="s">
        <v>89</v>
      </c>
      <c r="C86" s="7" t="s">
        <v>89</v>
      </c>
      <c r="D86" s="91" t="s">
        <v>77</v>
      </c>
      <c r="E86" s="91" t="s">
        <v>75</v>
      </c>
      <c r="F86" s="91" t="str">
        <f>D86&amp;E86&amp;C86</f>
        <v>AINTPMT</v>
      </c>
      <c r="G86" s="91" t="str">
        <f>E86&amp;C86</f>
        <v>INTPMT</v>
      </c>
      <c r="H86" s="113">
        <v>0</v>
      </c>
      <c r="I86" s="113">
        <v>0</v>
      </c>
      <c r="J86" s="113">
        <f t="shared" si="263"/>
        <v>0</v>
      </c>
      <c r="K86" s="113">
        <v>0</v>
      </c>
      <c r="L86" s="113">
        <f t="shared" si="264"/>
        <v>0</v>
      </c>
      <c r="M86" s="113">
        <v>0</v>
      </c>
      <c r="N86" s="113">
        <f t="shared" si="265"/>
        <v>0</v>
      </c>
      <c r="O86" s="113">
        <v>0</v>
      </c>
      <c r="P86" s="113">
        <f t="shared" si="266"/>
        <v>0</v>
      </c>
      <c r="Q86" s="113">
        <v>0</v>
      </c>
      <c r="R86" s="113">
        <f t="shared" si="267"/>
        <v>0</v>
      </c>
      <c r="S86" s="113">
        <v>0</v>
      </c>
      <c r="T86" s="113">
        <f t="shared" si="268"/>
        <v>0</v>
      </c>
      <c r="U86" s="113">
        <v>0</v>
      </c>
      <c r="V86" s="113">
        <f t="shared" si="269"/>
        <v>0</v>
      </c>
      <c r="W86" s="113">
        <v>0</v>
      </c>
      <c r="X86" s="113">
        <f t="shared" si="270"/>
        <v>0</v>
      </c>
      <c r="Y86" s="113">
        <v>0</v>
      </c>
      <c r="Z86" s="113">
        <f t="shared" si="271"/>
        <v>0</v>
      </c>
      <c r="AA86" s="113">
        <v>0</v>
      </c>
      <c r="AB86" s="113">
        <f t="shared" si="272"/>
        <v>0</v>
      </c>
      <c r="AC86" s="113">
        <v>0</v>
      </c>
      <c r="AD86" s="113">
        <f t="shared" si="273"/>
        <v>0</v>
      </c>
      <c r="AE86" s="113">
        <v>0</v>
      </c>
      <c r="AF86" s="113">
        <f t="shared" si="274"/>
        <v>0</v>
      </c>
      <c r="AG86" s="113">
        <v>0</v>
      </c>
      <c r="AH86" s="113">
        <f t="shared" si="275"/>
        <v>0</v>
      </c>
      <c r="AI86" s="113">
        <v>0</v>
      </c>
      <c r="AJ86" s="113">
        <f t="shared" si="276"/>
        <v>0</v>
      </c>
      <c r="AK86" s="113">
        <v>0</v>
      </c>
      <c r="AL86" s="113">
        <f t="shared" si="277"/>
        <v>0</v>
      </c>
      <c r="AM86" s="113">
        <v>0</v>
      </c>
      <c r="AN86" s="113">
        <f t="shared" si="278"/>
        <v>0</v>
      </c>
      <c r="AO86" s="113">
        <v>0</v>
      </c>
      <c r="AP86" s="113">
        <f t="shared" si="279"/>
        <v>0</v>
      </c>
      <c r="AQ86" s="113">
        <v>0</v>
      </c>
      <c r="AR86" s="113">
        <f t="shared" si="280"/>
        <v>0</v>
      </c>
      <c r="AS86" s="113">
        <v>0</v>
      </c>
      <c r="AT86" s="113">
        <f t="shared" si="281"/>
        <v>0</v>
      </c>
      <c r="AU86" s="113">
        <v>0</v>
      </c>
      <c r="AV86" s="113">
        <f t="shared" si="282"/>
        <v>0</v>
      </c>
      <c r="AW86" s="113">
        <v>0</v>
      </c>
      <c r="AX86" s="113">
        <f t="shared" si="283"/>
        <v>0</v>
      </c>
      <c r="AY86" s="113">
        <v>0</v>
      </c>
      <c r="AZ86" s="113">
        <f t="shared" si="284"/>
        <v>0</v>
      </c>
      <c r="BA86" s="113">
        <v>0</v>
      </c>
      <c r="BB86" s="113">
        <f t="shared" si="285"/>
        <v>0</v>
      </c>
      <c r="BC86" s="113">
        <v>0</v>
      </c>
      <c r="BD86" s="113">
        <f t="shared" si="286"/>
        <v>0</v>
      </c>
      <c r="BF86" s="120">
        <f t="shared" si="287"/>
        <v>0</v>
      </c>
    </row>
    <row r="87" spans="1:58" s="113" customFormat="1">
      <c r="A87" s="91" t="s">
        <v>15</v>
      </c>
      <c r="B87" s="6" t="s">
        <v>46</v>
      </c>
      <c r="C87" s="6" t="s">
        <v>46</v>
      </c>
      <c r="D87" s="91" t="s">
        <v>77</v>
      </c>
      <c r="E87" s="91" t="s">
        <v>75</v>
      </c>
      <c r="F87" s="91" t="str">
        <f t="shared" si="261"/>
        <v>AINTPOR</v>
      </c>
      <c r="G87" s="91" t="str">
        <f t="shared" si="262"/>
        <v>INTPOR</v>
      </c>
      <c r="H87" s="113">
        <v>-77034.37</v>
      </c>
      <c r="I87" s="113">
        <v>-1161.4886111363362</v>
      </c>
      <c r="J87" s="113">
        <f t="shared" si="263"/>
        <v>-78195.858611136326</v>
      </c>
      <c r="K87" s="113">
        <v>-1161.4315000756753</v>
      </c>
      <c r="L87" s="113">
        <f t="shared" si="264"/>
        <v>-79357.290111212002</v>
      </c>
      <c r="M87" s="113">
        <v>-1161.3743890150147</v>
      </c>
      <c r="N87" s="113">
        <f t="shared" si="265"/>
        <v>-80518.664500227023</v>
      </c>
      <c r="O87" s="113">
        <v>-1161.317277954354</v>
      </c>
      <c r="P87" s="113">
        <f t="shared" si="266"/>
        <v>-81679.981778181376</v>
      </c>
      <c r="Q87" s="113">
        <v>-1161.2601668936932</v>
      </c>
      <c r="R87" s="113">
        <f t="shared" si="267"/>
        <v>-82841.241945075075</v>
      </c>
      <c r="S87" s="113">
        <v>-1161.2030558330323</v>
      </c>
      <c r="T87" s="113">
        <f t="shared" si="268"/>
        <v>-84002.445000908105</v>
      </c>
      <c r="U87" s="113">
        <v>-1161.1459447723716</v>
      </c>
      <c r="V87" s="113">
        <f t="shared" si="269"/>
        <v>-85163.59094568048</v>
      </c>
      <c r="W87" s="113">
        <v>-1161.088833711711</v>
      </c>
      <c r="X87" s="113">
        <f t="shared" si="270"/>
        <v>-86324.679779392187</v>
      </c>
      <c r="Y87" s="113">
        <v>-1161.0317226510501</v>
      </c>
      <c r="Z87" s="113">
        <f t="shared" si="271"/>
        <v>-87485.711502043239</v>
      </c>
      <c r="AA87" s="113">
        <v>-1160.9746115903895</v>
      </c>
      <c r="AB87" s="113">
        <f t="shared" si="272"/>
        <v>-88646.686113633623</v>
      </c>
      <c r="AC87" s="113">
        <v>-1160.9175005297286</v>
      </c>
      <c r="AD87" s="113">
        <f t="shared" si="273"/>
        <v>-89807.603614163352</v>
      </c>
      <c r="AE87" s="113">
        <v>-1160.860389469068</v>
      </c>
      <c r="AF87" s="113">
        <f t="shared" si="274"/>
        <v>-90968.464003632427</v>
      </c>
      <c r="AG87" s="113">
        <v>-1160.8032784084073</v>
      </c>
      <c r="AH87" s="113">
        <f t="shared" si="275"/>
        <v>-92129.267282040833</v>
      </c>
      <c r="AI87" s="113">
        <v>-1160.7461673477465</v>
      </c>
      <c r="AJ87" s="113">
        <f t="shared" si="276"/>
        <v>-93290.013449388585</v>
      </c>
      <c r="AK87" s="113">
        <v>-1160.6890562870856</v>
      </c>
      <c r="AL87" s="113">
        <f t="shared" si="277"/>
        <v>-94450.702505675668</v>
      </c>
      <c r="AM87" s="113">
        <v>-1160.6319452264249</v>
      </c>
      <c r="AN87" s="113">
        <f t="shared" si="278"/>
        <v>-95611.334450902097</v>
      </c>
      <c r="AO87" s="113">
        <v>-1160.5748341657643</v>
      </c>
      <c r="AP87" s="113">
        <f t="shared" si="279"/>
        <v>-96771.909285067857</v>
      </c>
      <c r="AQ87" s="113">
        <v>-1160.5177231051034</v>
      </c>
      <c r="AR87" s="113">
        <f t="shared" si="280"/>
        <v>-97932.427008172963</v>
      </c>
      <c r="AS87" s="113">
        <v>-1160.4606120444425</v>
      </c>
      <c r="AT87" s="113">
        <f t="shared" si="281"/>
        <v>-99092.8876202174</v>
      </c>
      <c r="AU87" s="113">
        <v>-1160.4035009837819</v>
      </c>
      <c r="AV87" s="113">
        <f t="shared" si="282"/>
        <v>-100253.29112120118</v>
      </c>
      <c r="AW87" s="113">
        <v>-1160.3463899231213</v>
      </c>
      <c r="AX87" s="113">
        <f t="shared" si="283"/>
        <v>-101413.63751112431</v>
      </c>
      <c r="AY87" s="113">
        <v>-1160.2892788624604</v>
      </c>
      <c r="AZ87" s="113">
        <f t="shared" si="284"/>
        <v>-102573.92678998677</v>
      </c>
      <c r="BA87" s="113">
        <v>-1160.2321678017997</v>
      </c>
      <c r="BB87" s="113">
        <f t="shared" si="285"/>
        <v>-103734.15895778858</v>
      </c>
      <c r="BC87" s="113">
        <v>-1160.1750567411389</v>
      </c>
      <c r="BD87" s="113">
        <f t="shared" si="286"/>
        <v>-104894.33401452971</v>
      </c>
      <c r="BF87" s="120">
        <f t="shared" si="287"/>
        <v>-97932.027230748339</v>
      </c>
    </row>
    <row r="88" spans="1:58" s="113" customFormat="1">
      <c r="A88" s="91" t="s">
        <v>25</v>
      </c>
      <c r="B88" s="6" t="s">
        <v>55</v>
      </c>
      <c r="C88" s="6" t="s">
        <v>55</v>
      </c>
      <c r="D88" s="91" t="s">
        <v>77</v>
      </c>
      <c r="E88" s="91" t="s">
        <v>75</v>
      </c>
      <c r="F88" s="91" t="str">
        <f t="shared" si="261"/>
        <v>AINTPSE</v>
      </c>
      <c r="G88" s="91" t="str">
        <f t="shared" si="262"/>
        <v>INTPSE</v>
      </c>
      <c r="H88" s="113">
        <v>-2104760.9900000002</v>
      </c>
      <c r="I88" s="113">
        <v>-22977.177073220952</v>
      </c>
      <c r="J88" s="113">
        <f t="shared" si="263"/>
        <v>-2127738.1670732209</v>
      </c>
      <c r="K88" s="113">
        <v>-23241.778134441185</v>
      </c>
      <c r="L88" s="113">
        <f t="shared" si="264"/>
        <v>-2150979.9452076619</v>
      </c>
      <c r="M88" s="113">
        <v>-23290.06685954416</v>
      </c>
      <c r="N88" s="113">
        <f t="shared" si="265"/>
        <v>-2174270.0120672062</v>
      </c>
      <c r="O88" s="113">
        <v>-23338.355584647135</v>
      </c>
      <c r="P88" s="113">
        <f t="shared" si="266"/>
        <v>-2197608.3676518532</v>
      </c>
      <c r="Q88" s="113">
        <v>-23288.267414969432</v>
      </c>
      <c r="R88" s="113">
        <f t="shared" si="267"/>
        <v>-2220896.6350668226</v>
      </c>
      <c r="S88" s="113">
        <v>-25760.562827468399</v>
      </c>
      <c r="T88" s="113">
        <f t="shared" si="268"/>
        <v>-2246657.197894291</v>
      </c>
      <c r="U88" s="113">
        <v>-28331.235134748047</v>
      </c>
      <c r="V88" s="113">
        <f t="shared" si="269"/>
        <v>-2274988.4330290393</v>
      </c>
      <c r="W88" s="113">
        <v>-28379.52385985103</v>
      </c>
      <c r="X88" s="113">
        <f t="shared" si="270"/>
        <v>-2303367.9568888904</v>
      </c>
      <c r="Y88" s="113">
        <v>-28329.435690173315</v>
      </c>
      <c r="Z88" s="113">
        <f t="shared" si="271"/>
        <v>-2331697.3925790638</v>
      </c>
      <c r="AA88" s="113">
        <v>-28381.659491067523</v>
      </c>
      <c r="AB88" s="113">
        <f t="shared" si="272"/>
        <v>-2360079.0520701315</v>
      </c>
      <c r="AC88" s="113">
        <v>-28433.883291961709</v>
      </c>
      <c r="AD88" s="113">
        <f t="shared" si="273"/>
        <v>-2388512.9353620932</v>
      </c>
      <c r="AE88" s="113">
        <v>-28383.795122284009</v>
      </c>
      <c r="AF88" s="113">
        <f t="shared" si="274"/>
        <v>-2416896.7304843771</v>
      </c>
      <c r="AG88" s="113">
        <v>-28436.018923178202</v>
      </c>
      <c r="AH88" s="113">
        <f t="shared" si="275"/>
        <v>-2445332.7494075554</v>
      </c>
      <c r="AI88" s="113">
        <v>-28488.242724072403</v>
      </c>
      <c r="AJ88" s="113">
        <f t="shared" si="276"/>
        <v>-2473820.9921316276</v>
      </c>
      <c r="AK88" s="113">
        <v>-28438.154554394689</v>
      </c>
      <c r="AL88" s="113">
        <f t="shared" si="277"/>
        <v>-2502259.1466860222</v>
      </c>
      <c r="AM88" s="113">
        <v>-28490.378355288896</v>
      </c>
      <c r="AN88" s="113">
        <f t="shared" si="278"/>
        <v>-2530749.525041311</v>
      </c>
      <c r="AO88" s="113">
        <v>-28542.602156183089</v>
      </c>
      <c r="AP88" s="113">
        <f t="shared" si="279"/>
        <v>-2559292.1271974943</v>
      </c>
      <c r="AQ88" s="113">
        <v>-30837.099511416131</v>
      </c>
      <c r="AR88" s="113">
        <f t="shared" si="280"/>
        <v>-2590129.2267089104</v>
      </c>
      <c r="AS88" s="113">
        <v>-33231.54779174635</v>
      </c>
      <c r="AT88" s="113">
        <f t="shared" si="281"/>
        <v>-2623360.7745006569</v>
      </c>
      <c r="AU88" s="113">
        <v>-33281.410547165811</v>
      </c>
      <c r="AV88" s="113">
        <f t="shared" si="282"/>
        <v>-2656642.1850478225</v>
      </c>
      <c r="AW88" s="113">
        <v>-33231.322377488112</v>
      </c>
      <c r="AX88" s="113">
        <f t="shared" si="283"/>
        <v>-2689873.5074253106</v>
      </c>
      <c r="AY88" s="113">
        <v>-33285.183169911448</v>
      </c>
      <c r="AZ88" s="113">
        <f t="shared" si="284"/>
        <v>-2723158.6905952222</v>
      </c>
      <c r="BA88" s="113">
        <v>-33339.043962334807</v>
      </c>
      <c r="BB88" s="113">
        <f t="shared" si="285"/>
        <v>-2756497.7345575569</v>
      </c>
      <c r="BC88" s="113">
        <v>-33288.955792657092</v>
      </c>
      <c r="BD88" s="113">
        <f t="shared" si="286"/>
        <v>-2789786.690350214</v>
      </c>
      <c r="BF88" s="120">
        <f t="shared" si="287"/>
        <v>-2596753.8523180066</v>
      </c>
    </row>
    <row r="89" spans="1:58" s="113" customFormat="1">
      <c r="A89" s="91" t="s">
        <v>5</v>
      </c>
      <c r="B89" s="6" t="s">
        <v>37</v>
      </c>
      <c r="C89" s="6" t="s">
        <v>37</v>
      </c>
      <c r="D89" s="91" t="s">
        <v>77</v>
      </c>
      <c r="E89" s="91" t="s">
        <v>75</v>
      </c>
      <c r="F89" s="91" t="str">
        <f t="shared" si="261"/>
        <v>AINTPSG</v>
      </c>
      <c r="G89" s="91" t="str">
        <f t="shared" si="262"/>
        <v>INTPSG</v>
      </c>
      <c r="H89" s="113">
        <v>-59022290.579999998</v>
      </c>
      <c r="I89" s="113">
        <v>91438.830328309676</v>
      </c>
      <c r="J89" s="113">
        <f t="shared" si="263"/>
        <v>-58930851.74967169</v>
      </c>
      <c r="K89" s="113">
        <v>93555.702381972107</v>
      </c>
      <c r="L89" s="113">
        <f t="shared" si="264"/>
        <v>-58837296.047289722</v>
      </c>
      <c r="M89" s="113">
        <v>96059.887181745726</v>
      </c>
      <c r="N89" s="113">
        <f t="shared" si="265"/>
        <v>-58741236.160107978</v>
      </c>
      <c r="O89" s="113">
        <v>98564.071981519577</v>
      </c>
      <c r="P89" s="113">
        <f t="shared" si="266"/>
        <v>-58642672.088126458</v>
      </c>
      <c r="Q89" s="113">
        <v>101068.2567812932</v>
      </c>
      <c r="R89" s="113">
        <f t="shared" si="267"/>
        <v>-58541603.831345163</v>
      </c>
      <c r="S89" s="113">
        <v>103542.53679467936</v>
      </c>
      <c r="T89" s="113">
        <f t="shared" si="268"/>
        <v>-58438061.294550486</v>
      </c>
      <c r="U89" s="113">
        <v>106016.81680806517</v>
      </c>
      <c r="V89" s="113">
        <f t="shared" si="269"/>
        <v>-58332044.477742419</v>
      </c>
      <c r="W89" s="113">
        <v>108521.0016078389</v>
      </c>
      <c r="X89" s="113">
        <f t="shared" si="270"/>
        <v>-58223523.476134583</v>
      </c>
      <c r="Y89" s="113">
        <v>111025.18640761252</v>
      </c>
      <c r="Z89" s="113">
        <f t="shared" si="271"/>
        <v>-58112498.289726973</v>
      </c>
      <c r="AA89" s="113">
        <v>113529.37120738637</v>
      </c>
      <c r="AB89" s="113">
        <f t="shared" si="272"/>
        <v>-57998968.918519586</v>
      </c>
      <c r="AC89" s="113">
        <v>116033.55600715999</v>
      </c>
      <c r="AD89" s="113">
        <f t="shared" si="273"/>
        <v>-57882935.362512425</v>
      </c>
      <c r="AE89" s="113">
        <v>118537.74080693384</v>
      </c>
      <c r="AF89" s="113">
        <f t="shared" si="274"/>
        <v>-57764397.621705487</v>
      </c>
      <c r="AG89" s="113">
        <v>121041.92560670746</v>
      </c>
      <c r="AH89" s="113">
        <f t="shared" si="275"/>
        <v>-57643355.696098782</v>
      </c>
      <c r="AI89" s="113">
        <v>123546.11040648131</v>
      </c>
      <c r="AJ89" s="113">
        <f t="shared" si="276"/>
        <v>-57519809.585692301</v>
      </c>
      <c r="AK89" s="113">
        <v>122647.96695070027</v>
      </c>
      <c r="AL89" s="113">
        <f t="shared" si="277"/>
        <v>-57397161.618741602</v>
      </c>
      <c r="AM89" s="113">
        <v>121749.82349491934</v>
      </c>
      <c r="AN89" s="113">
        <f t="shared" si="278"/>
        <v>-57275411.795246683</v>
      </c>
      <c r="AO89" s="113">
        <v>124254.00829469296</v>
      </c>
      <c r="AP89" s="113">
        <f t="shared" si="279"/>
        <v>-57151157.786951989</v>
      </c>
      <c r="AQ89" s="113">
        <v>125870.74703337182</v>
      </c>
      <c r="AR89" s="113">
        <f t="shared" si="280"/>
        <v>-57025287.039918616</v>
      </c>
      <c r="AS89" s="113">
        <v>127487.4857720508</v>
      </c>
      <c r="AT89" s="113">
        <f t="shared" si="281"/>
        <v>-56897799.554146565</v>
      </c>
      <c r="AU89" s="113">
        <v>129991.67057182454</v>
      </c>
      <c r="AV89" s="113">
        <f t="shared" si="282"/>
        <v>-56767807.883574739</v>
      </c>
      <c r="AW89" s="113">
        <v>132495.85537159815</v>
      </c>
      <c r="AX89" s="113">
        <f t="shared" si="283"/>
        <v>-56635312.028203145</v>
      </c>
      <c r="AY89" s="113">
        <v>135000.04017137201</v>
      </c>
      <c r="AZ89" s="113">
        <f t="shared" si="284"/>
        <v>-56500311.988031775</v>
      </c>
      <c r="BA89" s="113">
        <v>137504.22497114562</v>
      </c>
      <c r="BB89" s="113">
        <f t="shared" si="285"/>
        <v>-56362807.763060629</v>
      </c>
      <c r="BC89" s="113">
        <v>140008.40977091936</v>
      </c>
      <c r="BD89" s="113">
        <f t="shared" si="286"/>
        <v>-56222799.353289708</v>
      </c>
      <c r="BF89" s="120">
        <f t="shared" si="287"/>
        <v>-57012570.747281685</v>
      </c>
    </row>
    <row r="90" spans="1:58" s="113" customFormat="1">
      <c r="A90" s="91" t="s">
        <v>62</v>
      </c>
      <c r="B90" s="6" t="s">
        <v>40</v>
      </c>
      <c r="C90" s="6" t="s">
        <v>40</v>
      </c>
      <c r="D90" s="91" t="s">
        <v>77</v>
      </c>
      <c r="E90" s="91" t="s">
        <v>75</v>
      </c>
      <c r="F90" s="91" t="str">
        <f t="shared" si="261"/>
        <v>AINTPSG-P</v>
      </c>
      <c r="G90" s="91" t="str">
        <f t="shared" si="262"/>
        <v>INTPSG-P</v>
      </c>
      <c r="H90" s="113">
        <v>-20584346.280000001</v>
      </c>
      <c r="I90" s="113">
        <v>-153178.50566998892</v>
      </c>
      <c r="J90" s="113">
        <f t="shared" si="263"/>
        <v>-20737524.78566999</v>
      </c>
      <c r="K90" s="113">
        <v>-153040.85667663347</v>
      </c>
      <c r="L90" s="113">
        <f t="shared" si="264"/>
        <v>-20890565.642346624</v>
      </c>
      <c r="M90" s="113">
        <v>-152903.20768327807</v>
      </c>
      <c r="N90" s="113">
        <f t="shared" si="265"/>
        <v>-21043468.850029901</v>
      </c>
      <c r="O90" s="113">
        <v>-152765.55868992262</v>
      </c>
      <c r="P90" s="113">
        <f t="shared" si="266"/>
        <v>-21196234.408719823</v>
      </c>
      <c r="Q90" s="113">
        <v>-152627.90969656716</v>
      </c>
      <c r="R90" s="113">
        <f t="shared" si="267"/>
        <v>-21348862.318416391</v>
      </c>
      <c r="S90" s="113">
        <v>-152490.26070321171</v>
      </c>
      <c r="T90" s="113">
        <f t="shared" si="268"/>
        <v>-21501352.579119604</v>
      </c>
      <c r="U90" s="113">
        <v>-152352.61170985625</v>
      </c>
      <c r="V90" s="113">
        <f t="shared" si="269"/>
        <v>-21653705.19082946</v>
      </c>
      <c r="W90" s="113">
        <v>-152214.9627165008</v>
      </c>
      <c r="X90" s="113">
        <f t="shared" si="270"/>
        <v>-21805920.153545961</v>
      </c>
      <c r="Y90" s="113">
        <v>-152077.31372314534</v>
      </c>
      <c r="Z90" s="113">
        <f t="shared" si="271"/>
        <v>-21957997.467269108</v>
      </c>
      <c r="AA90" s="113">
        <v>-151939.66472978989</v>
      </c>
      <c r="AB90" s="113">
        <f t="shared" si="272"/>
        <v>-22109937.131998897</v>
      </c>
      <c r="AC90" s="113">
        <v>-151802.01573643443</v>
      </c>
      <c r="AD90" s="113">
        <f t="shared" si="273"/>
        <v>-22261739.147735331</v>
      </c>
      <c r="AE90" s="113">
        <v>-151664.36674307898</v>
      </c>
      <c r="AF90" s="113">
        <f t="shared" si="274"/>
        <v>-22413403.514478412</v>
      </c>
      <c r="AG90" s="113">
        <v>-151526.71774972355</v>
      </c>
      <c r="AH90" s="113">
        <f t="shared" si="275"/>
        <v>-22564930.232228134</v>
      </c>
      <c r="AI90" s="113">
        <v>-151389.0687563681</v>
      </c>
      <c r="AJ90" s="113">
        <f t="shared" si="276"/>
        <v>-22716319.300984502</v>
      </c>
      <c r="AK90" s="113">
        <v>-151251.41976301264</v>
      </c>
      <c r="AL90" s="113">
        <f t="shared" si="277"/>
        <v>-22867570.720747516</v>
      </c>
      <c r="AM90" s="113">
        <v>-151113.77076965719</v>
      </c>
      <c r="AN90" s="113">
        <f t="shared" si="278"/>
        <v>-23018684.491517171</v>
      </c>
      <c r="AO90" s="113">
        <v>-150976.12177630173</v>
      </c>
      <c r="AP90" s="113">
        <f t="shared" si="279"/>
        <v>-23169660.613293473</v>
      </c>
      <c r="AQ90" s="113">
        <v>-150838.47278294628</v>
      </c>
      <c r="AR90" s="113">
        <f t="shared" si="280"/>
        <v>-23320499.08607642</v>
      </c>
      <c r="AS90" s="113">
        <v>-150700.82378959082</v>
      </c>
      <c r="AT90" s="113">
        <f t="shared" si="281"/>
        <v>-23471199.909866009</v>
      </c>
      <c r="AU90" s="113">
        <v>-150563.17479623537</v>
      </c>
      <c r="AV90" s="113">
        <f t="shared" si="282"/>
        <v>-23621763.084662244</v>
      </c>
      <c r="AW90" s="113">
        <v>-150425.52580287991</v>
      </c>
      <c r="AX90" s="113">
        <f t="shared" si="283"/>
        <v>-23772188.610465124</v>
      </c>
      <c r="AY90" s="113">
        <v>-150287.87680952449</v>
      </c>
      <c r="AZ90" s="113">
        <f t="shared" si="284"/>
        <v>-23922476.48727465</v>
      </c>
      <c r="BA90" s="113">
        <v>-150150.22781616903</v>
      </c>
      <c r="BB90" s="113">
        <f t="shared" si="285"/>
        <v>-24072626.715090819</v>
      </c>
      <c r="BC90" s="113">
        <v>-150012.57882281358</v>
      </c>
      <c r="BD90" s="113">
        <f t="shared" si="286"/>
        <v>-24222639.293913633</v>
      </c>
      <c r="BF90" s="120">
        <f t="shared" si="287"/>
        <v>-23319535.543122925</v>
      </c>
    </row>
    <row r="91" spans="1:58" s="113" customFormat="1">
      <c r="A91" s="91" t="s">
        <v>62</v>
      </c>
      <c r="B91" s="6" t="s">
        <v>41</v>
      </c>
      <c r="C91" s="6" t="s">
        <v>41</v>
      </c>
      <c r="D91" s="91" t="s">
        <v>77</v>
      </c>
      <c r="E91" s="91" t="s">
        <v>75</v>
      </c>
      <c r="F91" s="91" t="str">
        <f t="shared" si="261"/>
        <v>AINTPSG-U</v>
      </c>
      <c r="G91" s="91" t="str">
        <f t="shared" si="262"/>
        <v>INTPSG-U</v>
      </c>
      <c r="H91" s="113">
        <v>-4139189.81</v>
      </c>
      <c r="I91" s="113">
        <v>-24704.883984474207</v>
      </c>
      <c r="J91" s="113">
        <f t="shared" si="263"/>
        <v>-4163894.6939844741</v>
      </c>
      <c r="K91" s="113">
        <v>-24702.501953422638</v>
      </c>
      <c r="L91" s="113">
        <f t="shared" si="264"/>
        <v>-4188597.1959378966</v>
      </c>
      <c r="M91" s="113">
        <v>-24700.119922371057</v>
      </c>
      <c r="N91" s="113">
        <f t="shared" si="265"/>
        <v>-4213297.3158602677</v>
      </c>
      <c r="O91" s="113">
        <v>-24697.737891319484</v>
      </c>
      <c r="P91" s="113">
        <f t="shared" si="266"/>
        <v>-4237995.0537515869</v>
      </c>
      <c r="Q91" s="113">
        <v>-24695.355860267904</v>
      </c>
      <c r="R91" s="113">
        <f t="shared" si="267"/>
        <v>-4262690.4096118547</v>
      </c>
      <c r="S91" s="113">
        <v>-24692.973829216331</v>
      </c>
      <c r="T91" s="113">
        <f t="shared" si="268"/>
        <v>-4287383.383441071</v>
      </c>
      <c r="U91" s="113">
        <v>-24690.591798164754</v>
      </c>
      <c r="V91" s="113">
        <f t="shared" si="269"/>
        <v>-4312073.9752392359</v>
      </c>
      <c r="W91" s="113">
        <v>-24688.209767113181</v>
      </c>
      <c r="X91" s="113">
        <f t="shared" si="270"/>
        <v>-4336762.1850063493</v>
      </c>
      <c r="Y91" s="113">
        <v>-24685.827736061598</v>
      </c>
      <c r="Z91" s="113">
        <f t="shared" si="271"/>
        <v>-4361448.0127424113</v>
      </c>
      <c r="AA91" s="113">
        <v>-24683.445705010032</v>
      </c>
      <c r="AB91" s="113">
        <f t="shared" si="272"/>
        <v>-4386131.458447421</v>
      </c>
      <c r="AC91" s="113">
        <v>-24681.063673958448</v>
      </c>
      <c r="AD91" s="113">
        <f t="shared" si="273"/>
        <v>-4410812.5221213792</v>
      </c>
      <c r="AE91" s="113">
        <v>-24678.681642906875</v>
      </c>
      <c r="AF91" s="113">
        <f t="shared" si="274"/>
        <v>-4435491.2037642859</v>
      </c>
      <c r="AG91" s="113">
        <v>-24676.299611855298</v>
      </c>
      <c r="AH91" s="113">
        <f t="shared" si="275"/>
        <v>-4460167.5033761412</v>
      </c>
      <c r="AI91" s="113">
        <v>-24673.917580803725</v>
      </c>
      <c r="AJ91" s="113">
        <f t="shared" si="276"/>
        <v>-4484841.420956945</v>
      </c>
      <c r="AK91" s="113">
        <v>-24671.535549752141</v>
      </c>
      <c r="AL91" s="113">
        <f t="shared" si="277"/>
        <v>-4509512.9565066975</v>
      </c>
      <c r="AM91" s="113">
        <v>-24669.153518700572</v>
      </c>
      <c r="AN91" s="113">
        <f t="shared" si="278"/>
        <v>-4534182.1100253984</v>
      </c>
      <c r="AO91" s="113">
        <v>-24666.771487648992</v>
      </c>
      <c r="AP91" s="113">
        <f t="shared" si="279"/>
        <v>-4558848.881513047</v>
      </c>
      <c r="AQ91" s="113">
        <v>-24664.389456597422</v>
      </c>
      <c r="AR91" s="113">
        <f t="shared" si="280"/>
        <v>-4583513.2709696442</v>
      </c>
      <c r="AS91" s="113">
        <v>-24662.007425545838</v>
      </c>
      <c r="AT91" s="113">
        <f t="shared" si="281"/>
        <v>-4608175.2783951899</v>
      </c>
      <c r="AU91" s="113">
        <v>-24659.625394494265</v>
      </c>
      <c r="AV91" s="113">
        <f t="shared" si="282"/>
        <v>-4632834.9037896842</v>
      </c>
      <c r="AW91" s="113">
        <v>-24657.243363442689</v>
      </c>
      <c r="AX91" s="113">
        <f t="shared" si="283"/>
        <v>-4657492.147153127</v>
      </c>
      <c r="AY91" s="113">
        <v>-24654.861332391116</v>
      </c>
      <c r="AZ91" s="113">
        <f t="shared" si="284"/>
        <v>-4682147.0084855184</v>
      </c>
      <c r="BA91" s="113">
        <v>-24652.479301339532</v>
      </c>
      <c r="BB91" s="113">
        <f t="shared" si="285"/>
        <v>-4706799.4877868583</v>
      </c>
      <c r="BC91" s="113">
        <v>-24650.097270287966</v>
      </c>
      <c r="BD91" s="113">
        <f t="shared" si="286"/>
        <v>-4731449.5850571459</v>
      </c>
      <c r="BF91" s="120">
        <f t="shared" si="287"/>
        <v>-4583496.5967522832</v>
      </c>
    </row>
    <row r="92" spans="1:58" s="113" customFormat="1">
      <c r="A92" s="91" t="s">
        <v>23</v>
      </c>
      <c r="B92" s="6" t="s">
        <v>53</v>
      </c>
      <c r="C92" s="6" t="s">
        <v>53</v>
      </c>
      <c r="D92" s="91" t="s">
        <v>77</v>
      </c>
      <c r="E92" s="91" t="s">
        <v>75</v>
      </c>
      <c r="F92" s="91" t="str">
        <f t="shared" si="261"/>
        <v>AINTPSO</v>
      </c>
      <c r="G92" s="91" t="str">
        <f t="shared" si="262"/>
        <v>INTPSO</v>
      </c>
      <c r="H92" s="113">
        <v>-271960182.56</v>
      </c>
      <c r="I92" s="113">
        <v>-811338.62288696656</v>
      </c>
      <c r="J92" s="113">
        <f t="shared" si="263"/>
        <v>-272771521.18288696</v>
      </c>
      <c r="K92" s="113">
        <v>-808261.02040020016</v>
      </c>
      <c r="L92" s="113">
        <f t="shared" si="264"/>
        <v>-273579782.20328718</v>
      </c>
      <c r="M92" s="113">
        <v>-805908.60416151921</v>
      </c>
      <c r="N92" s="113">
        <f t="shared" si="265"/>
        <v>-274385690.80744869</v>
      </c>
      <c r="O92" s="113">
        <v>-813617.29859559319</v>
      </c>
      <c r="P92" s="113">
        <f t="shared" si="266"/>
        <v>-275199308.10604429</v>
      </c>
      <c r="Q92" s="113">
        <v>-821265.11055185914</v>
      </c>
      <c r="R92" s="113">
        <f t="shared" si="267"/>
        <v>-276020573.21659613</v>
      </c>
      <c r="S92" s="113">
        <v>-818654.95407696173</v>
      </c>
      <c r="T92" s="113">
        <f t="shared" si="268"/>
        <v>-276839228.17067307</v>
      </c>
      <c r="U92" s="113">
        <v>-816858.69354077976</v>
      </c>
      <c r="V92" s="113">
        <f t="shared" si="269"/>
        <v>-277656086.86421382</v>
      </c>
      <c r="W92" s="113">
        <v>-816954.37987380486</v>
      </c>
      <c r="X92" s="113">
        <f t="shared" si="270"/>
        <v>-278473041.24408764</v>
      </c>
      <c r="Y92" s="113">
        <v>-817103.22481970198</v>
      </c>
      <c r="Z92" s="113">
        <f t="shared" si="271"/>
        <v>-279290144.46890736</v>
      </c>
      <c r="AA92" s="113">
        <v>-817282.47422353725</v>
      </c>
      <c r="AB92" s="113">
        <f t="shared" si="272"/>
        <v>-280107426.94313091</v>
      </c>
      <c r="AC92" s="113">
        <v>-822811.10699123947</v>
      </c>
      <c r="AD92" s="113">
        <f t="shared" si="273"/>
        <v>-280930238.05012214</v>
      </c>
      <c r="AE92" s="113">
        <v>-829406.95620053809</v>
      </c>
      <c r="AF92" s="113">
        <f t="shared" si="274"/>
        <v>-281759645.00632268</v>
      </c>
      <c r="AG92" s="113">
        <v>-830624.41019734705</v>
      </c>
      <c r="AH92" s="113">
        <f t="shared" si="275"/>
        <v>-282590269.41652</v>
      </c>
      <c r="AI92" s="113">
        <v>-830783.83055665775</v>
      </c>
      <c r="AJ92" s="113">
        <f t="shared" si="276"/>
        <v>-283421053.24707663</v>
      </c>
      <c r="AK92" s="113">
        <v>-830929.26121297188</v>
      </c>
      <c r="AL92" s="113">
        <f t="shared" si="277"/>
        <v>-284251982.50828958</v>
      </c>
      <c r="AM92" s="113">
        <v>-833342.12645071291</v>
      </c>
      <c r="AN92" s="113">
        <f t="shared" si="278"/>
        <v>-285085324.63474029</v>
      </c>
      <c r="AO92" s="113">
        <v>-835738.59649523173</v>
      </c>
      <c r="AP92" s="113">
        <f t="shared" si="279"/>
        <v>-285921063.2312355</v>
      </c>
      <c r="AQ92" s="113">
        <v>-836438.21538309997</v>
      </c>
      <c r="AR92" s="113">
        <f t="shared" si="280"/>
        <v>-286757501.44661862</v>
      </c>
      <c r="AS92" s="113">
        <v>-837285.78146378289</v>
      </c>
      <c r="AT92" s="113">
        <f t="shared" si="281"/>
        <v>-287594787.22808242</v>
      </c>
      <c r="AU92" s="113">
        <v>-837667.13916891266</v>
      </c>
      <c r="AV92" s="113">
        <f t="shared" si="282"/>
        <v>-288432454.36725134</v>
      </c>
      <c r="AW92" s="113">
        <v>-838121.13361132971</v>
      </c>
      <c r="AX92" s="113">
        <f t="shared" si="283"/>
        <v>-289270575.50086266</v>
      </c>
      <c r="AY92" s="113">
        <v>-838617.99469791038</v>
      </c>
      <c r="AZ92" s="113">
        <f t="shared" si="284"/>
        <v>-290109193.49556059</v>
      </c>
      <c r="BA92" s="113">
        <v>-884983.7388188137</v>
      </c>
      <c r="BB92" s="113">
        <f t="shared" si="285"/>
        <v>-290994177.23437941</v>
      </c>
      <c r="BC92" s="113">
        <v>-931390.33177260275</v>
      </c>
      <c r="BD92" s="113">
        <f t="shared" si="286"/>
        <v>-291925567.56615204</v>
      </c>
      <c r="BF92" s="120">
        <f t="shared" si="287"/>
        <v>-286777968.83716089</v>
      </c>
    </row>
    <row r="93" spans="1:58" s="113" customFormat="1">
      <c r="A93" s="91" t="s">
        <v>3</v>
      </c>
      <c r="B93" s="7" t="s">
        <v>37</v>
      </c>
      <c r="C93" s="7" t="s">
        <v>35</v>
      </c>
      <c r="D93" s="91" t="s">
        <v>77</v>
      </c>
      <c r="E93" s="91" t="s">
        <v>75</v>
      </c>
      <c r="F93" s="91" t="str">
        <f t="shared" si="261"/>
        <v>AINTPDGP</v>
      </c>
      <c r="G93" s="91" t="str">
        <f t="shared" si="262"/>
        <v>INTPDGP</v>
      </c>
      <c r="H93" s="113">
        <v>0</v>
      </c>
      <c r="I93" s="113">
        <v>5742.9236666666666</v>
      </c>
      <c r="J93" s="113">
        <f t="shared" si="263"/>
        <v>5742.9236666666666</v>
      </c>
      <c r="K93" s="113">
        <v>5742.9236666666666</v>
      </c>
      <c r="L93" s="113">
        <f t="shared" si="264"/>
        <v>11485.847333333333</v>
      </c>
      <c r="M93" s="113">
        <v>5742.9236666666666</v>
      </c>
      <c r="N93" s="113">
        <f t="shared" si="265"/>
        <v>17228.771000000001</v>
      </c>
      <c r="O93" s="113">
        <v>5742.9236666666666</v>
      </c>
      <c r="P93" s="113">
        <f t="shared" si="266"/>
        <v>22971.694666666666</v>
      </c>
      <c r="Q93" s="113">
        <v>5742.9236666666666</v>
      </c>
      <c r="R93" s="113">
        <f t="shared" si="267"/>
        <v>28714.618333333332</v>
      </c>
      <c r="S93" s="113">
        <v>5742.9236666666666</v>
      </c>
      <c r="T93" s="113">
        <f t="shared" si="268"/>
        <v>34457.542000000001</v>
      </c>
      <c r="U93" s="113">
        <v>5742.9236666666666</v>
      </c>
      <c r="V93" s="113">
        <f t="shared" si="269"/>
        <v>40200.465666666671</v>
      </c>
      <c r="W93" s="113">
        <v>5742.9236666666666</v>
      </c>
      <c r="X93" s="113">
        <f t="shared" si="270"/>
        <v>45943.38933333334</v>
      </c>
      <c r="Y93" s="113">
        <v>5742.9236666666666</v>
      </c>
      <c r="Z93" s="113">
        <f t="shared" si="271"/>
        <v>51686.313000000009</v>
      </c>
      <c r="AA93" s="113">
        <v>5742.9236666666666</v>
      </c>
      <c r="AB93" s="113">
        <f t="shared" si="272"/>
        <v>57429.236666666679</v>
      </c>
      <c r="AC93" s="113">
        <v>5742.9236666666666</v>
      </c>
      <c r="AD93" s="113">
        <f t="shared" si="273"/>
        <v>63172.160333333348</v>
      </c>
      <c r="AE93" s="113">
        <v>5742.9236666666666</v>
      </c>
      <c r="AF93" s="113">
        <f t="shared" si="274"/>
        <v>68915.084000000017</v>
      </c>
      <c r="AG93" s="113">
        <v>5742.9236666666666</v>
      </c>
      <c r="AH93" s="113">
        <f t="shared" si="275"/>
        <v>74658.007666666686</v>
      </c>
      <c r="AI93" s="113">
        <v>5742.9236666666666</v>
      </c>
      <c r="AJ93" s="113">
        <f t="shared" si="276"/>
        <v>80400.931333333356</v>
      </c>
      <c r="AK93" s="113">
        <v>5742.9236666666666</v>
      </c>
      <c r="AL93" s="113">
        <f t="shared" si="277"/>
        <v>86143.855000000025</v>
      </c>
      <c r="AM93" s="113">
        <v>5742.9236666666666</v>
      </c>
      <c r="AN93" s="113">
        <f t="shared" si="278"/>
        <v>91886.778666666694</v>
      </c>
      <c r="AO93" s="113">
        <v>5742.9236666666666</v>
      </c>
      <c r="AP93" s="113">
        <f t="shared" si="279"/>
        <v>97629.702333333364</v>
      </c>
      <c r="AQ93" s="113">
        <v>5742.9236666666666</v>
      </c>
      <c r="AR93" s="113">
        <f t="shared" si="280"/>
        <v>103372.62600000003</v>
      </c>
      <c r="AS93" s="113">
        <v>5742.9236666666666</v>
      </c>
      <c r="AT93" s="113">
        <f t="shared" si="281"/>
        <v>109115.5496666667</v>
      </c>
      <c r="AU93" s="113">
        <v>5742.9236666666666</v>
      </c>
      <c r="AV93" s="113">
        <f t="shared" si="282"/>
        <v>114858.47333333337</v>
      </c>
      <c r="AW93" s="113">
        <v>5742.9236666666666</v>
      </c>
      <c r="AX93" s="113">
        <f t="shared" si="283"/>
        <v>120601.39700000004</v>
      </c>
      <c r="AY93" s="113">
        <v>5742.9236666666666</v>
      </c>
      <c r="AZ93" s="113">
        <f t="shared" si="284"/>
        <v>126344.32066666671</v>
      </c>
      <c r="BA93" s="113">
        <v>5742.9236666666666</v>
      </c>
      <c r="BB93" s="113">
        <f t="shared" si="285"/>
        <v>132087.24433333336</v>
      </c>
      <c r="BC93" s="113">
        <v>5742.9236666666666</v>
      </c>
      <c r="BD93" s="113">
        <f t="shared" si="286"/>
        <v>137830.16800000003</v>
      </c>
      <c r="BF93" s="120">
        <f t="shared" si="287"/>
        <v>103372.62600000002</v>
      </c>
    </row>
    <row r="94" spans="1:58" s="113" customFormat="1">
      <c r="A94" s="91" t="s">
        <v>18</v>
      </c>
      <c r="B94" s="6" t="s">
        <v>49</v>
      </c>
      <c r="C94" s="6" t="s">
        <v>49</v>
      </c>
      <c r="D94" s="91" t="s">
        <v>77</v>
      </c>
      <c r="E94" s="91" t="s">
        <v>75</v>
      </c>
      <c r="F94" s="91" t="str">
        <f t="shared" si="261"/>
        <v>AINTPUT</v>
      </c>
      <c r="G94" s="91" t="str">
        <f t="shared" si="262"/>
        <v>INTPUT</v>
      </c>
      <c r="H94" s="113">
        <v>-53746.7</v>
      </c>
      <c r="I94" s="113">
        <v>-1832.4249823818245</v>
      </c>
      <c r="J94" s="113">
        <f t="shared" si="263"/>
        <v>-55579.124982381822</v>
      </c>
      <c r="K94" s="113">
        <v>-1832.3605192774958</v>
      </c>
      <c r="L94" s="113">
        <f t="shared" si="264"/>
        <v>-57411.485501659321</v>
      </c>
      <c r="M94" s="113">
        <v>-1832.2960561731675</v>
      </c>
      <c r="N94" s="113">
        <f t="shared" si="265"/>
        <v>-59243.781557832488</v>
      </c>
      <c r="O94" s="113">
        <v>-1832.2315930688387</v>
      </c>
      <c r="P94" s="113">
        <f t="shared" si="266"/>
        <v>-61076.01315090133</v>
      </c>
      <c r="Q94" s="113">
        <v>-1832.16712996451</v>
      </c>
      <c r="R94" s="113">
        <f t="shared" si="267"/>
        <v>-62908.180280865839</v>
      </c>
      <c r="S94" s="113">
        <v>-1832.1026668601812</v>
      </c>
      <c r="T94" s="113">
        <f t="shared" si="268"/>
        <v>-64740.282947726024</v>
      </c>
      <c r="U94" s="113">
        <v>-1832.0382037558525</v>
      </c>
      <c r="V94" s="113">
        <f t="shared" si="269"/>
        <v>-66572.321151481883</v>
      </c>
      <c r="W94" s="113">
        <v>-1831.9737406515237</v>
      </c>
      <c r="X94" s="113">
        <f t="shared" si="270"/>
        <v>-68404.294892133403</v>
      </c>
      <c r="Y94" s="113">
        <v>-1831.909277547195</v>
      </c>
      <c r="Z94" s="113">
        <f t="shared" si="271"/>
        <v>-70236.204169680597</v>
      </c>
      <c r="AA94" s="113">
        <v>-1831.8448144428664</v>
      </c>
      <c r="AB94" s="113">
        <f t="shared" si="272"/>
        <v>-72068.048984123467</v>
      </c>
      <c r="AC94" s="113">
        <v>-1831.7803513385377</v>
      </c>
      <c r="AD94" s="113">
        <f t="shared" si="273"/>
        <v>-73899.829335462011</v>
      </c>
      <c r="AE94" s="113">
        <v>-1831.7158882342089</v>
      </c>
      <c r="AF94" s="113">
        <f t="shared" si="274"/>
        <v>-75731.545223696216</v>
      </c>
      <c r="AG94" s="113">
        <v>-1831.6514251298802</v>
      </c>
      <c r="AH94" s="113">
        <f t="shared" si="275"/>
        <v>-77563.196648826095</v>
      </c>
      <c r="AI94" s="113">
        <v>-1831.5869620255514</v>
      </c>
      <c r="AJ94" s="113">
        <f t="shared" si="276"/>
        <v>-79394.783610851649</v>
      </c>
      <c r="AK94" s="113">
        <v>-1831.5224989212227</v>
      </c>
      <c r="AL94" s="113">
        <f t="shared" si="277"/>
        <v>-81226.306109772879</v>
      </c>
      <c r="AM94" s="113">
        <v>-1831.4580358168942</v>
      </c>
      <c r="AN94" s="113">
        <f t="shared" si="278"/>
        <v>-83057.764145589768</v>
      </c>
      <c r="AO94" s="113">
        <v>-1831.3935727125654</v>
      </c>
      <c r="AP94" s="113">
        <f t="shared" si="279"/>
        <v>-84889.157718302333</v>
      </c>
      <c r="AQ94" s="113">
        <v>-1831.3291096082366</v>
      </c>
      <c r="AR94" s="113">
        <f t="shared" si="280"/>
        <v>-86720.486827910572</v>
      </c>
      <c r="AS94" s="113">
        <v>-1831.2646465039079</v>
      </c>
      <c r="AT94" s="113">
        <f t="shared" si="281"/>
        <v>-88551.751474414486</v>
      </c>
      <c r="AU94" s="113">
        <v>-1831.2001833995791</v>
      </c>
      <c r="AV94" s="113">
        <f t="shared" si="282"/>
        <v>-90382.951657814061</v>
      </c>
      <c r="AW94" s="113">
        <v>-1831.1357202952504</v>
      </c>
      <c r="AX94" s="113">
        <f t="shared" si="283"/>
        <v>-92214.087378109311</v>
      </c>
      <c r="AY94" s="113">
        <v>-1831.0712571909216</v>
      </c>
      <c r="AZ94" s="113">
        <f t="shared" si="284"/>
        <v>-94045.158635300235</v>
      </c>
      <c r="BA94" s="113">
        <v>-1831.0067940865933</v>
      </c>
      <c r="BB94" s="113">
        <f t="shared" si="285"/>
        <v>-95876.165429386834</v>
      </c>
      <c r="BC94" s="113">
        <v>-1830.9423309822646</v>
      </c>
      <c r="BD94" s="113">
        <f t="shared" si="286"/>
        <v>-97707.107760369094</v>
      </c>
      <c r="BF94" s="120">
        <f t="shared" si="287"/>
        <v>-86720.035586180267</v>
      </c>
    </row>
    <row r="95" spans="1:58" s="113" customFormat="1">
      <c r="A95" s="91" t="s">
        <v>16</v>
      </c>
      <c r="B95" s="6" t="s">
        <v>47</v>
      </c>
      <c r="C95" s="6" t="s">
        <v>47</v>
      </c>
      <c r="D95" s="91" t="s">
        <v>77</v>
      </c>
      <c r="E95" s="91" t="s">
        <v>75</v>
      </c>
      <c r="F95" s="91" t="str">
        <f t="shared" si="261"/>
        <v>AINTPWA</v>
      </c>
      <c r="G95" s="91" t="str">
        <f t="shared" si="262"/>
        <v>INTPWA</v>
      </c>
      <c r="H95" s="113">
        <v>0</v>
      </c>
      <c r="I95" s="113">
        <v>47.586500000000001</v>
      </c>
      <c r="J95" s="113">
        <f t="shared" si="263"/>
        <v>47.586500000000001</v>
      </c>
      <c r="K95" s="113">
        <v>47.586500000000001</v>
      </c>
      <c r="L95" s="113">
        <f t="shared" si="264"/>
        <v>95.173000000000002</v>
      </c>
      <c r="M95" s="113">
        <v>47.586500000000001</v>
      </c>
      <c r="N95" s="113">
        <f t="shared" si="265"/>
        <v>142.7595</v>
      </c>
      <c r="O95" s="113">
        <v>47.586500000000001</v>
      </c>
      <c r="P95" s="113">
        <f t="shared" si="266"/>
        <v>190.346</v>
      </c>
      <c r="Q95" s="113">
        <v>47.586500000000001</v>
      </c>
      <c r="R95" s="113">
        <f t="shared" si="267"/>
        <v>237.9325</v>
      </c>
      <c r="S95" s="113">
        <v>47.586500000000001</v>
      </c>
      <c r="T95" s="113">
        <f t="shared" si="268"/>
        <v>285.51900000000001</v>
      </c>
      <c r="U95" s="113">
        <v>47.586500000000001</v>
      </c>
      <c r="V95" s="113">
        <f t="shared" si="269"/>
        <v>333.10550000000001</v>
      </c>
      <c r="W95" s="113">
        <v>47.586500000000001</v>
      </c>
      <c r="X95" s="113">
        <f t="shared" si="270"/>
        <v>380.69200000000001</v>
      </c>
      <c r="Y95" s="113">
        <v>47.586500000000001</v>
      </c>
      <c r="Z95" s="113">
        <f t="shared" si="271"/>
        <v>428.27850000000001</v>
      </c>
      <c r="AA95" s="113">
        <v>47.586500000000001</v>
      </c>
      <c r="AB95" s="113">
        <f t="shared" si="272"/>
        <v>475.86500000000001</v>
      </c>
      <c r="AC95" s="113">
        <v>47.586500000000001</v>
      </c>
      <c r="AD95" s="113">
        <f t="shared" si="273"/>
        <v>523.45150000000001</v>
      </c>
      <c r="AE95" s="113">
        <v>47.586500000000001</v>
      </c>
      <c r="AF95" s="113">
        <f t="shared" si="274"/>
        <v>571.03800000000001</v>
      </c>
      <c r="AG95" s="113">
        <v>47.586500000000001</v>
      </c>
      <c r="AH95" s="113">
        <f t="shared" si="275"/>
        <v>618.62450000000001</v>
      </c>
      <c r="AI95" s="113">
        <v>47.586500000000001</v>
      </c>
      <c r="AJ95" s="113">
        <f t="shared" si="276"/>
        <v>666.21100000000001</v>
      </c>
      <c r="AK95" s="113">
        <v>47.586500000000001</v>
      </c>
      <c r="AL95" s="113">
        <f t="shared" si="277"/>
        <v>713.79750000000001</v>
      </c>
      <c r="AM95" s="113">
        <v>47.586500000000001</v>
      </c>
      <c r="AN95" s="113">
        <f t="shared" si="278"/>
        <v>761.38400000000001</v>
      </c>
      <c r="AO95" s="113">
        <v>47.586500000000001</v>
      </c>
      <c r="AP95" s="113">
        <f t="shared" si="279"/>
        <v>808.97050000000002</v>
      </c>
      <c r="AQ95" s="113">
        <v>47.586500000000001</v>
      </c>
      <c r="AR95" s="113">
        <f t="shared" si="280"/>
        <v>856.55700000000002</v>
      </c>
      <c r="AS95" s="113">
        <v>47.586500000000001</v>
      </c>
      <c r="AT95" s="113">
        <f t="shared" si="281"/>
        <v>904.14350000000002</v>
      </c>
      <c r="AU95" s="113">
        <v>47.586500000000001</v>
      </c>
      <c r="AV95" s="113">
        <f t="shared" si="282"/>
        <v>951.73</v>
      </c>
      <c r="AW95" s="113">
        <v>47.586500000000001</v>
      </c>
      <c r="AX95" s="113">
        <f t="shared" si="283"/>
        <v>999.31650000000002</v>
      </c>
      <c r="AY95" s="113">
        <v>47.586500000000001</v>
      </c>
      <c r="AZ95" s="113">
        <f t="shared" si="284"/>
        <v>1046.903</v>
      </c>
      <c r="BA95" s="113">
        <v>47.586500000000001</v>
      </c>
      <c r="BB95" s="113">
        <f t="shared" si="285"/>
        <v>1094.4895000000001</v>
      </c>
      <c r="BC95" s="113">
        <v>47.586500000000001</v>
      </c>
      <c r="BD95" s="113">
        <f t="shared" si="286"/>
        <v>1142.076</v>
      </c>
      <c r="BF95" s="120">
        <f t="shared" si="287"/>
        <v>856.5569999999999</v>
      </c>
    </row>
    <row r="96" spans="1:58" s="113" customFormat="1">
      <c r="A96" s="91" t="s">
        <v>17</v>
      </c>
      <c r="B96" s="6" t="s">
        <v>48</v>
      </c>
      <c r="C96" s="6" t="s">
        <v>48</v>
      </c>
      <c r="D96" s="91" t="s">
        <v>77</v>
      </c>
      <c r="E96" s="91" t="s">
        <v>75</v>
      </c>
      <c r="F96" s="91" t="str">
        <f t="shared" si="261"/>
        <v>AINTPWYP</v>
      </c>
      <c r="G96" s="91" t="str">
        <f t="shared" si="262"/>
        <v>INTPWYP</v>
      </c>
      <c r="H96" s="113">
        <v>-518608.13</v>
      </c>
      <c r="I96" s="113">
        <v>-12117.358684719407</v>
      </c>
      <c r="J96" s="113">
        <f t="shared" si="263"/>
        <v>-530725.48868471943</v>
      </c>
      <c r="K96" s="113">
        <v>-12109.680054158214</v>
      </c>
      <c r="L96" s="113">
        <f t="shared" si="264"/>
        <v>-542835.16873887763</v>
      </c>
      <c r="M96" s="113">
        <v>-12102.001423597025</v>
      </c>
      <c r="N96" s="113">
        <f t="shared" si="265"/>
        <v>-554937.17016247462</v>
      </c>
      <c r="O96" s="113">
        <v>-12094.322793035832</v>
      </c>
      <c r="P96" s="113">
        <f t="shared" si="266"/>
        <v>-567031.4929555105</v>
      </c>
      <c r="Q96" s="113">
        <v>-12086.644162474644</v>
      </c>
      <c r="R96" s="113">
        <f t="shared" si="267"/>
        <v>-579118.13711798517</v>
      </c>
      <c r="S96" s="113">
        <v>-12078.965531913449</v>
      </c>
      <c r="T96" s="113">
        <f t="shared" si="268"/>
        <v>-591197.10264989862</v>
      </c>
      <c r="U96" s="113">
        <v>-12071.28690135226</v>
      </c>
      <c r="V96" s="113">
        <f t="shared" si="269"/>
        <v>-603268.38955125085</v>
      </c>
      <c r="W96" s="113">
        <v>-12063.608270791068</v>
      </c>
      <c r="X96" s="113">
        <f t="shared" si="270"/>
        <v>-615331.99782204186</v>
      </c>
      <c r="Y96" s="113">
        <v>-12055.929640229879</v>
      </c>
      <c r="Z96" s="113">
        <f t="shared" si="271"/>
        <v>-627387.92746227176</v>
      </c>
      <c r="AA96" s="113">
        <v>-12048.251009668684</v>
      </c>
      <c r="AB96" s="113">
        <f t="shared" si="272"/>
        <v>-639436.17847194045</v>
      </c>
      <c r="AC96" s="113">
        <v>-12040.572379107498</v>
      </c>
      <c r="AD96" s="113">
        <f t="shared" si="273"/>
        <v>-651476.75085104792</v>
      </c>
      <c r="AE96" s="113">
        <v>-12032.893748546303</v>
      </c>
      <c r="AF96" s="113">
        <f t="shared" si="274"/>
        <v>-663509.64459959418</v>
      </c>
      <c r="AG96" s="113">
        <v>-12025.215117985113</v>
      </c>
      <c r="AH96" s="113">
        <f t="shared" si="275"/>
        <v>-675534.85971757933</v>
      </c>
      <c r="AI96" s="113">
        <v>-12017.536487423922</v>
      </c>
      <c r="AJ96" s="113">
        <f t="shared" si="276"/>
        <v>-687552.39620500326</v>
      </c>
      <c r="AK96" s="113">
        <v>-12009.857856862733</v>
      </c>
      <c r="AL96" s="113">
        <f t="shared" si="277"/>
        <v>-699562.25406186597</v>
      </c>
      <c r="AM96" s="113">
        <v>-12002.17922630154</v>
      </c>
      <c r="AN96" s="113">
        <f t="shared" si="278"/>
        <v>-711564.43328816746</v>
      </c>
      <c r="AO96" s="113">
        <v>-11994.50059574035</v>
      </c>
      <c r="AP96" s="113">
        <f t="shared" si="279"/>
        <v>-723558.93388390786</v>
      </c>
      <c r="AQ96" s="113">
        <v>-11986.821965179157</v>
      </c>
      <c r="AR96" s="113">
        <f t="shared" si="280"/>
        <v>-735545.75584908703</v>
      </c>
      <c r="AS96" s="113">
        <v>-11979.143334617967</v>
      </c>
      <c r="AT96" s="113">
        <f t="shared" si="281"/>
        <v>-747524.89918370498</v>
      </c>
      <c r="AU96" s="113">
        <v>-11971.464704056774</v>
      </c>
      <c r="AV96" s="113">
        <f t="shared" si="282"/>
        <v>-759496.36388776172</v>
      </c>
      <c r="AW96" s="113">
        <v>-11963.786073495585</v>
      </c>
      <c r="AX96" s="113">
        <f t="shared" si="283"/>
        <v>-771460.14996125735</v>
      </c>
      <c r="AY96" s="113">
        <v>-11956.107442934393</v>
      </c>
      <c r="AZ96" s="113">
        <f t="shared" si="284"/>
        <v>-783416.25740419177</v>
      </c>
      <c r="BA96" s="113">
        <v>-11948.428812373204</v>
      </c>
      <c r="BB96" s="113">
        <f t="shared" si="285"/>
        <v>-795364.68621656497</v>
      </c>
      <c r="BC96" s="113">
        <v>-11940.750181812009</v>
      </c>
      <c r="BD96" s="113">
        <f t="shared" si="286"/>
        <v>-807305.43639837694</v>
      </c>
      <c r="BF96" s="120">
        <f t="shared" si="287"/>
        <v>-735492.00543515873</v>
      </c>
    </row>
    <row r="97" spans="1:58" s="113" customFormat="1">
      <c r="A97" s="91" t="s">
        <v>20</v>
      </c>
      <c r="B97" s="6" t="s">
        <v>51</v>
      </c>
      <c r="C97" s="6" t="s">
        <v>51</v>
      </c>
      <c r="D97" s="91" t="s">
        <v>77</v>
      </c>
      <c r="E97" s="91" t="s">
        <v>75</v>
      </c>
      <c r="F97" s="91" t="str">
        <f t="shared" si="261"/>
        <v>AINTPWYU</v>
      </c>
      <c r="G97" s="91" t="str">
        <f t="shared" si="262"/>
        <v>INTPWYU</v>
      </c>
      <c r="H97" s="113">
        <v>0</v>
      </c>
      <c r="I97" s="113">
        <v>0</v>
      </c>
      <c r="J97" s="113">
        <f t="shared" si="263"/>
        <v>0</v>
      </c>
      <c r="K97" s="113">
        <v>0</v>
      </c>
      <c r="L97" s="113">
        <f t="shared" si="264"/>
        <v>0</v>
      </c>
      <c r="M97" s="113">
        <v>0</v>
      </c>
      <c r="N97" s="113">
        <f t="shared" si="265"/>
        <v>0</v>
      </c>
      <c r="O97" s="113">
        <v>0</v>
      </c>
      <c r="P97" s="113">
        <f t="shared" si="266"/>
        <v>0</v>
      </c>
      <c r="Q97" s="113">
        <v>0</v>
      </c>
      <c r="R97" s="113">
        <f t="shared" si="267"/>
        <v>0</v>
      </c>
      <c r="S97" s="113">
        <v>0</v>
      </c>
      <c r="T97" s="113">
        <f t="shared" si="268"/>
        <v>0</v>
      </c>
      <c r="U97" s="113">
        <v>0</v>
      </c>
      <c r="V97" s="113">
        <f t="shared" si="269"/>
        <v>0</v>
      </c>
      <c r="W97" s="113">
        <v>0</v>
      </c>
      <c r="X97" s="113">
        <f t="shared" si="270"/>
        <v>0</v>
      </c>
      <c r="Y97" s="113">
        <v>0</v>
      </c>
      <c r="Z97" s="113">
        <f t="shared" si="271"/>
        <v>0</v>
      </c>
      <c r="AA97" s="113">
        <v>0</v>
      </c>
      <c r="AB97" s="113">
        <f t="shared" si="272"/>
        <v>0</v>
      </c>
      <c r="AC97" s="113">
        <v>0</v>
      </c>
      <c r="AD97" s="113">
        <f t="shared" si="273"/>
        <v>0</v>
      </c>
      <c r="AE97" s="113">
        <v>0</v>
      </c>
      <c r="AF97" s="113">
        <f t="shared" si="274"/>
        <v>0</v>
      </c>
      <c r="AG97" s="113">
        <v>0</v>
      </c>
      <c r="AH97" s="113">
        <f t="shared" si="275"/>
        <v>0</v>
      </c>
      <c r="AI97" s="113">
        <v>0</v>
      </c>
      <c r="AJ97" s="113">
        <f t="shared" si="276"/>
        <v>0</v>
      </c>
      <c r="AK97" s="113">
        <v>0</v>
      </c>
      <c r="AL97" s="113">
        <f t="shared" si="277"/>
        <v>0</v>
      </c>
      <c r="AM97" s="113">
        <v>0</v>
      </c>
      <c r="AN97" s="113">
        <f t="shared" si="278"/>
        <v>0</v>
      </c>
      <c r="AO97" s="113">
        <v>0</v>
      </c>
      <c r="AP97" s="113">
        <f t="shared" si="279"/>
        <v>0</v>
      </c>
      <c r="AQ97" s="113">
        <v>0</v>
      </c>
      <c r="AR97" s="113">
        <f t="shared" si="280"/>
        <v>0</v>
      </c>
      <c r="AS97" s="113">
        <v>0</v>
      </c>
      <c r="AT97" s="113">
        <f t="shared" si="281"/>
        <v>0</v>
      </c>
      <c r="AU97" s="113">
        <v>0</v>
      </c>
      <c r="AV97" s="113">
        <f t="shared" si="282"/>
        <v>0</v>
      </c>
      <c r="AW97" s="113">
        <v>0</v>
      </c>
      <c r="AX97" s="113">
        <f t="shared" si="283"/>
        <v>0</v>
      </c>
      <c r="AY97" s="113">
        <v>0</v>
      </c>
      <c r="AZ97" s="113">
        <f t="shared" si="284"/>
        <v>0</v>
      </c>
      <c r="BA97" s="113">
        <v>0</v>
      </c>
      <c r="BB97" s="113">
        <f t="shared" si="285"/>
        <v>0</v>
      </c>
      <c r="BC97" s="113">
        <v>0</v>
      </c>
      <c r="BD97" s="113">
        <f t="shared" si="286"/>
        <v>0</v>
      </c>
      <c r="BF97" s="120">
        <f t="shared" si="287"/>
        <v>0</v>
      </c>
    </row>
    <row r="98" spans="1:58" s="113" customFormat="1">
      <c r="A98" s="91" t="s">
        <v>23</v>
      </c>
      <c r="B98" s="7" t="s">
        <v>37</v>
      </c>
      <c r="C98" s="7" t="s">
        <v>38</v>
      </c>
      <c r="D98" s="91" t="s">
        <v>77</v>
      </c>
      <c r="E98" s="91" t="s">
        <v>75</v>
      </c>
      <c r="F98" s="91" t="str">
        <f>D98&amp;E98&amp;C98</f>
        <v>AINTPSSGCH</v>
      </c>
      <c r="G98" s="91" t="str">
        <f>E98&amp;C98</f>
        <v>INTPSSGCH</v>
      </c>
      <c r="H98" s="113">
        <v>-538784.86</v>
      </c>
      <c r="I98" s="113">
        <v>0</v>
      </c>
      <c r="J98" s="113">
        <f t="shared" si="263"/>
        <v>-538784.86</v>
      </c>
      <c r="K98" s="113">
        <v>0</v>
      </c>
      <c r="L98" s="113">
        <f t="shared" si="264"/>
        <v>-538784.86</v>
      </c>
      <c r="M98" s="113">
        <v>0</v>
      </c>
      <c r="N98" s="113">
        <f t="shared" si="265"/>
        <v>-538784.86</v>
      </c>
      <c r="O98" s="113">
        <v>0</v>
      </c>
      <c r="P98" s="113">
        <f t="shared" si="266"/>
        <v>-538784.86</v>
      </c>
      <c r="Q98" s="113">
        <v>0</v>
      </c>
      <c r="R98" s="113">
        <f t="shared" si="267"/>
        <v>-538784.86</v>
      </c>
      <c r="S98" s="113">
        <v>0</v>
      </c>
      <c r="T98" s="113">
        <f t="shared" si="268"/>
        <v>-538784.86</v>
      </c>
      <c r="U98" s="113">
        <v>0</v>
      </c>
      <c r="V98" s="113">
        <f t="shared" si="269"/>
        <v>-538784.86</v>
      </c>
      <c r="W98" s="113">
        <v>0</v>
      </c>
      <c r="X98" s="113">
        <f t="shared" si="270"/>
        <v>-538784.86</v>
      </c>
      <c r="Y98" s="113">
        <v>0</v>
      </c>
      <c r="Z98" s="113">
        <f t="shared" si="271"/>
        <v>-538784.86</v>
      </c>
      <c r="AA98" s="113">
        <v>0</v>
      </c>
      <c r="AB98" s="113">
        <f t="shared" si="272"/>
        <v>-538784.86</v>
      </c>
      <c r="AC98" s="113">
        <v>0</v>
      </c>
      <c r="AD98" s="113">
        <f t="shared" si="273"/>
        <v>-538784.86</v>
      </c>
      <c r="AE98" s="113">
        <v>0</v>
      </c>
      <c r="AF98" s="113">
        <f t="shared" si="274"/>
        <v>-538784.86</v>
      </c>
      <c r="AG98" s="113">
        <v>0</v>
      </c>
      <c r="AH98" s="113">
        <f t="shared" si="275"/>
        <v>-538784.86</v>
      </c>
      <c r="AI98" s="113">
        <v>0</v>
      </c>
      <c r="AJ98" s="113">
        <f t="shared" si="276"/>
        <v>-538784.86</v>
      </c>
      <c r="AK98" s="113">
        <v>0</v>
      </c>
      <c r="AL98" s="113">
        <f t="shared" si="277"/>
        <v>-538784.86</v>
      </c>
      <c r="AM98" s="113">
        <v>0</v>
      </c>
      <c r="AN98" s="113">
        <f t="shared" si="278"/>
        <v>-538784.86</v>
      </c>
      <c r="AO98" s="113">
        <v>0</v>
      </c>
      <c r="AP98" s="113">
        <f t="shared" si="279"/>
        <v>-538784.86</v>
      </c>
      <c r="AQ98" s="113">
        <v>0</v>
      </c>
      <c r="AR98" s="113">
        <f t="shared" si="280"/>
        <v>-538784.86</v>
      </c>
      <c r="AS98" s="113">
        <v>0</v>
      </c>
      <c r="AT98" s="113">
        <f t="shared" si="281"/>
        <v>-538784.86</v>
      </c>
      <c r="AU98" s="113">
        <v>0</v>
      </c>
      <c r="AV98" s="113">
        <f t="shared" si="282"/>
        <v>-538784.86</v>
      </c>
      <c r="AW98" s="113">
        <v>0</v>
      </c>
      <c r="AX98" s="113">
        <f t="shared" si="283"/>
        <v>-538784.86</v>
      </c>
      <c r="AY98" s="113">
        <v>0</v>
      </c>
      <c r="AZ98" s="113">
        <f t="shared" si="284"/>
        <v>-538784.86</v>
      </c>
      <c r="BA98" s="113">
        <v>0</v>
      </c>
      <c r="BB98" s="113">
        <f t="shared" si="285"/>
        <v>-538784.86</v>
      </c>
      <c r="BC98" s="113">
        <v>0</v>
      </c>
      <c r="BD98" s="113">
        <f t="shared" si="286"/>
        <v>-538784.86</v>
      </c>
      <c r="BF98" s="120">
        <f t="shared" si="287"/>
        <v>-538784.8600000001</v>
      </c>
    </row>
    <row r="99" spans="1:58" s="113" customFormat="1">
      <c r="A99" s="91" t="s">
        <v>100</v>
      </c>
      <c r="B99" s="6"/>
      <c r="C99" s="91" t="s">
        <v>40</v>
      </c>
      <c r="D99" s="91" t="s">
        <v>77</v>
      </c>
      <c r="E99" s="91" t="s">
        <v>101</v>
      </c>
      <c r="F99" s="91" t="str">
        <f>D99&amp;E99&amp;C99</f>
        <v>AHYDPKASG-P</v>
      </c>
      <c r="G99" s="91" t="str">
        <f>E99&amp;C99</f>
        <v>HYDPKASG-P</v>
      </c>
      <c r="H99" s="113">
        <v>0</v>
      </c>
      <c r="I99" s="113">
        <v>0</v>
      </c>
      <c r="J99" s="113">
        <f>H99+I99</f>
        <v>0</v>
      </c>
      <c r="K99" s="113">
        <v>0</v>
      </c>
      <c r="L99" s="113">
        <f>J99+K99</f>
        <v>0</v>
      </c>
      <c r="M99" s="113">
        <v>0</v>
      </c>
      <c r="N99" s="113">
        <f>L99+M99</f>
        <v>0</v>
      </c>
      <c r="O99" s="113">
        <v>0</v>
      </c>
      <c r="P99" s="113">
        <f>N99+O99</f>
        <v>0</v>
      </c>
      <c r="Q99" s="113">
        <v>0</v>
      </c>
      <c r="R99" s="113">
        <f>P99+Q99</f>
        <v>0</v>
      </c>
      <c r="S99" s="113">
        <v>0</v>
      </c>
      <c r="T99" s="113">
        <f>R99+S99</f>
        <v>0</v>
      </c>
      <c r="U99" s="113">
        <v>0</v>
      </c>
      <c r="V99" s="113">
        <f>T99+U99</f>
        <v>0</v>
      </c>
      <c r="W99" s="113">
        <v>0</v>
      </c>
      <c r="X99" s="113">
        <f>V99+W99</f>
        <v>0</v>
      </c>
      <c r="Y99" s="113">
        <v>0</v>
      </c>
      <c r="Z99" s="113">
        <f>X99+Y99</f>
        <v>0</v>
      </c>
      <c r="AA99" s="113">
        <v>0</v>
      </c>
      <c r="AB99" s="113">
        <f>Z99+AA99</f>
        <v>0</v>
      </c>
      <c r="AC99" s="113">
        <v>0</v>
      </c>
      <c r="AD99" s="113">
        <f>AB99+AC99</f>
        <v>0</v>
      </c>
      <c r="AE99" s="113">
        <v>0</v>
      </c>
      <c r="AF99" s="113">
        <f>AD99+AE99</f>
        <v>0</v>
      </c>
      <c r="AG99" s="113">
        <v>0</v>
      </c>
      <c r="AH99" s="113">
        <f>AF99+AG99</f>
        <v>0</v>
      </c>
      <c r="AI99" s="113">
        <v>0</v>
      </c>
      <c r="AJ99" s="113">
        <f>AH99+AI99</f>
        <v>0</v>
      </c>
      <c r="AK99" s="113">
        <v>0</v>
      </c>
      <c r="AL99" s="113">
        <f>AJ99+AK99</f>
        <v>0</v>
      </c>
      <c r="AM99" s="113">
        <v>0</v>
      </c>
      <c r="AN99" s="113">
        <f>AL99+AM99</f>
        <v>0</v>
      </c>
      <c r="AO99" s="113">
        <v>0</v>
      </c>
      <c r="AP99" s="113">
        <f>AN99+AO99</f>
        <v>0</v>
      </c>
      <c r="AQ99" s="113">
        <v>0</v>
      </c>
      <c r="AR99" s="113">
        <f>AP99+AQ99</f>
        <v>0</v>
      </c>
      <c r="AS99" s="113">
        <v>0</v>
      </c>
      <c r="AT99" s="113">
        <f>AR99+AS99</f>
        <v>0</v>
      </c>
      <c r="AU99" s="113">
        <v>0</v>
      </c>
      <c r="AV99" s="113">
        <f>AT99+AU99</f>
        <v>0</v>
      </c>
      <c r="AW99" s="113">
        <v>0</v>
      </c>
      <c r="AX99" s="113">
        <f>AV99+AW99</f>
        <v>0</v>
      </c>
      <c r="AY99" s="113">
        <v>0</v>
      </c>
      <c r="AZ99" s="113">
        <f>AX99+AY99</f>
        <v>0</v>
      </c>
      <c r="BA99" s="113">
        <v>0</v>
      </c>
      <c r="BB99" s="113">
        <f>AZ99+BA99</f>
        <v>0</v>
      </c>
      <c r="BC99" s="113">
        <v>0</v>
      </c>
      <c r="BD99" s="113">
        <f>BB99+BC99</f>
        <v>0</v>
      </c>
      <c r="BF99" s="120">
        <f t="shared" si="287"/>
        <v>0</v>
      </c>
    </row>
    <row r="100" spans="1:58" s="113" customFormat="1">
      <c r="A100" s="91" t="s">
        <v>63</v>
      </c>
      <c r="B100" s="91"/>
      <c r="C100" s="6"/>
      <c r="D100" s="91"/>
      <c r="E100" s="91"/>
      <c r="F100" s="91"/>
      <c r="G100" s="91"/>
      <c r="H100" s="121">
        <f>SUBTOTAL(9,H82:H99)</f>
        <v>-470139985.66000003</v>
      </c>
      <c r="I100" s="121">
        <f t="shared" ref="I100:BD100" si="288">SUBTOTAL(9,I82:I99)</f>
        <v>-1230249.2324664169</v>
      </c>
      <c r="J100" s="121">
        <f t="shared" si="288"/>
        <v>-471370234.89246637</v>
      </c>
      <c r="K100" s="121">
        <f t="shared" si="288"/>
        <v>-1225129.7581485473</v>
      </c>
      <c r="L100" s="121">
        <f t="shared" si="288"/>
        <v>-472595364.65061504</v>
      </c>
      <c r="M100" s="121">
        <f t="shared" si="288"/>
        <v>-1220131.844996535</v>
      </c>
      <c r="N100" s="121">
        <f t="shared" si="288"/>
        <v>-473815496.49561149</v>
      </c>
      <c r="O100" s="121">
        <f t="shared" si="288"/>
        <v>-1225195.0425172767</v>
      </c>
      <c r="P100" s="121">
        <f t="shared" si="288"/>
        <v>-475040691.53812879</v>
      </c>
      <c r="Q100" s="121">
        <f t="shared" si="288"/>
        <v>-1230098.9806654304</v>
      </c>
      <c r="R100" s="121">
        <f t="shared" si="288"/>
        <v>-476270790.51879418</v>
      </c>
      <c r="S100" s="121">
        <f t="shared" si="288"/>
        <v>-1227297.2387509847</v>
      </c>
      <c r="T100" s="121">
        <f t="shared" si="288"/>
        <v>-477498087.75754517</v>
      </c>
      <c r="U100" s="121">
        <f t="shared" si="288"/>
        <v>-1225407.7696700352</v>
      </c>
      <c r="V100" s="121">
        <f t="shared" si="288"/>
        <v>-478723495.52721518</v>
      </c>
      <c r="W100" s="121">
        <f t="shared" si="288"/>
        <v>-1222857.9590897285</v>
      </c>
      <c r="X100" s="121">
        <f t="shared" si="288"/>
        <v>-479946353.48630506</v>
      </c>
      <c r="Y100" s="121">
        <f t="shared" si="288"/>
        <v>-1220262.9302275132</v>
      </c>
      <c r="Z100" s="121">
        <f t="shared" si="288"/>
        <v>-481166616.41653246</v>
      </c>
      <c r="AA100" s="121">
        <f t="shared" si="288"/>
        <v>-1217800.6177938078</v>
      </c>
      <c r="AB100" s="121">
        <f t="shared" si="288"/>
        <v>-482384417.03432626</v>
      </c>
      <c r="AC100" s="121">
        <f t="shared" si="288"/>
        <v>-1220687.6887239695</v>
      </c>
      <c r="AD100" s="121">
        <f t="shared" si="288"/>
        <v>-483605104.72305024</v>
      </c>
      <c r="AE100" s="121">
        <f t="shared" si="288"/>
        <v>-1224539.6641251554</v>
      </c>
      <c r="AF100" s="121">
        <f t="shared" si="288"/>
        <v>-484829644.3871755</v>
      </c>
      <c r="AG100" s="121">
        <f t="shared" si="288"/>
        <v>-1223115.5562844242</v>
      </c>
      <c r="AH100" s="121">
        <f t="shared" si="288"/>
        <v>-486052759.94345987</v>
      </c>
      <c r="AI100" s="121">
        <f t="shared" si="288"/>
        <v>-1220633.4148061939</v>
      </c>
      <c r="AJ100" s="121">
        <f t="shared" si="288"/>
        <v>-487273393.35826588</v>
      </c>
      <c r="AK100" s="121">
        <f t="shared" si="288"/>
        <v>-1221437.2999099502</v>
      </c>
      <c r="AL100" s="121">
        <f t="shared" si="288"/>
        <v>-488494830.65817589</v>
      </c>
      <c r="AM100" s="121">
        <f t="shared" si="288"/>
        <v>-1224610.9315657052</v>
      </c>
      <c r="AN100" s="121">
        <f t="shared" si="288"/>
        <v>-489719441.58974159</v>
      </c>
      <c r="AO100" s="121">
        <f t="shared" si="288"/>
        <v>-1224365.8397726833</v>
      </c>
      <c r="AP100" s="121">
        <f t="shared" si="288"/>
        <v>-490943807.42951429</v>
      </c>
      <c r="AQ100" s="121">
        <f t="shared" si="288"/>
        <v>-1225553.6164384447</v>
      </c>
      <c r="AR100" s="121">
        <f t="shared" si="288"/>
        <v>-492169361.04595274</v>
      </c>
      <c r="AS100" s="121">
        <f t="shared" si="288"/>
        <v>-1226989.2912221181</v>
      </c>
      <c r="AT100" s="121">
        <f t="shared" si="288"/>
        <v>-493396350.33717489</v>
      </c>
      <c r="AU100" s="121">
        <f t="shared" si="288"/>
        <v>-1224726.7260442323</v>
      </c>
      <c r="AV100" s="121">
        <f t="shared" si="288"/>
        <v>-494621077.06321913</v>
      </c>
      <c r="AW100" s="121">
        <f t="shared" si="288"/>
        <v>-1222436.8466785371</v>
      </c>
      <c r="AX100" s="121">
        <f t="shared" si="288"/>
        <v>-495843513.90989757</v>
      </c>
      <c r="AY100" s="121">
        <f t="shared" si="288"/>
        <v>-1220293.7829191058</v>
      </c>
      <c r="AZ100" s="121">
        <f t="shared" si="288"/>
        <v>-497063807.69281679</v>
      </c>
      <c r="BA100" s="121">
        <f t="shared" si="288"/>
        <v>-1264019.6021939982</v>
      </c>
      <c r="BB100" s="121">
        <f t="shared" si="288"/>
        <v>-498327827.29501086</v>
      </c>
      <c r="BC100" s="121">
        <f t="shared" si="288"/>
        <v>-1307914.8080330258</v>
      </c>
      <c r="BD100" s="121">
        <f t="shared" si="288"/>
        <v>-499635742.10304385</v>
      </c>
      <c r="BF100" s="122">
        <f>SUBTOTAL(9,BF82:BF99)</f>
        <v>-492182427.44718838</v>
      </c>
    </row>
    <row r="101" spans="1:58" s="113" customFormat="1">
      <c r="A101" s="91"/>
      <c r="B101" s="91"/>
      <c r="C101" s="91"/>
      <c r="D101" s="91"/>
      <c r="E101" s="91"/>
      <c r="F101" s="91"/>
      <c r="G101" s="91"/>
      <c r="BF101" s="120"/>
    </row>
    <row r="102" spans="1:58" s="113" customFormat="1">
      <c r="A102" s="11" t="s">
        <v>7</v>
      </c>
      <c r="C102" s="91"/>
      <c r="D102" s="91"/>
      <c r="E102" s="91"/>
      <c r="F102" s="91"/>
      <c r="G102" s="91"/>
      <c r="BF102" s="120"/>
    </row>
    <row r="103" spans="1:58" s="113" customFormat="1">
      <c r="A103" s="91" t="s">
        <v>3</v>
      </c>
      <c r="B103" s="91" t="s">
        <v>37</v>
      </c>
      <c r="C103" s="91" t="s">
        <v>35</v>
      </c>
      <c r="D103" s="91" t="s">
        <v>77</v>
      </c>
      <c r="E103" s="91" t="s">
        <v>70</v>
      </c>
      <c r="F103" s="91" t="str">
        <f>D103&amp;E103&amp;C103</f>
        <v>AHYDPDGP</v>
      </c>
      <c r="G103" s="91" t="str">
        <f>E103&amp;C103</f>
        <v>HYDPDGP</v>
      </c>
      <c r="H103" s="113">
        <v>0</v>
      </c>
      <c r="I103" s="113">
        <v>0</v>
      </c>
      <c r="J103" s="113">
        <f t="shared" ref="J103:J105" si="289">H103+I103</f>
        <v>0</v>
      </c>
      <c r="K103" s="113">
        <v>0</v>
      </c>
      <c r="L103" s="113">
        <f t="shared" ref="L103:L105" si="290">J103+K103</f>
        <v>0</v>
      </c>
      <c r="M103" s="113">
        <v>0</v>
      </c>
      <c r="N103" s="113">
        <f t="shared" ref="N103:N105" si="291">L103+M103</f>
        <v>0</v>
      </c>
      <c r="O103" s="113">
        <v>0</v>
      </c>
      <c r="P103" s="113">
        <f t="shared" ref="P103:P105" si="292">N103+O103</f>
        <v>0</v>
      </c>
      <c r="Q103" s="113">
        <v>0</v>
      </c>
      <c r="R103" s="113">
        <f t="shared" ref="R103:R105" si="293">P103+Q103</f>
        <v>0</v>
      </c>
      <c r="S103" s="113">
        <v>0</v>
      </c>
      <c r="T103" s="113">
        <f t="shared" ref="T103:T105" si="294">R103+S103</f>
        <v>0</v>
      </c>
      <c r="U103" s="113">
        <v>0</v>
      </c>
      <c r="V103" s="113">
        <f t="shared" ref="V103:V105" si="295">T103+U103</f>
        <v>0</v>
      </c>
      <c r="W103" s="113">
        <v>0</v>
      </c>
      <c r="X103" s="113">
        <f t="shared" ref="X103:X105" si="296">V103+W103</f>
        <v>0</v>
      </c>
      <c r="Y103" s="113">
        <v>0</v>
      </c>
      <c r="Z103" s="113">
        <f t="shared" ref="Z103:Z105" si="297">X103+Y103</f>
        <v>0</v>
      </c>
      <c r="AA103" s="113">
        <v>0</v>
      </c>
      <c r="AB103" s="113">
        <f t="shared" ref="AB103:AB105" si="298">Z103+AA103</f>
        <v>0</v>
      </c>
      <c r="AC103" s="113">
        <v>0</v>
      </c>
      <c r="AD103" s="113">
        <f t="shared" ref="AD103:AD105" si="299">AB103+AC103</f>
        <v>0</v>
      </c>
      <c r="AE103" s="113">
        <v>0</v>
      </c>
      <c r="AF103" s="113">
        <f t="shared" ref="AF103:AF105" si="300">AD103+AE103</f>
        <v>0</v>
      </c>
      <c r="AG103" s="113">
        <v>0</v>
      </c>
      <c r="AH103" s="113">
        <f t="shared" ref="AH103:AH105" si="301">AF103+AG103</f>
        <v>0</v>
      </c>
      <c r="AI103" s="113">
        <v>0</v>
      </c>
      <c r="AJ103" s="113">
        <f t="shared" ref="AJ103:AJ105" si="302">AH103+AI103</f>
        <v>0</v>
      </c>
      <c r="AK103" s="113">
        <v>0</v>
      </c>
      <c r="AL103" s="113">
        <f t="shared" ref="AL103:AL105" si="303">AJ103+AK103</f>
        <v>0</v>
      </c>
      <c r="AM103" s="113">
        <v>0</v>
      </c>
      <c r="AN103" s="113">
        <f t="shared" ref="AN103:AN105" si="304">AL103+AM103</f>
        <v>0</v>
      </c>
      <c r="AO103" s="113">
        <v>0</v>
      </c>
      <c r="AP103" s="113">
        <f t="shared" ref="AP103:AP105" si="305">AN103+AO103</f>
        <v>0</v>
      </c>
      <c r="AQ103" s="113">
        <v>0</v>
      </c>
      <c r="AR103" s="113">
        <f t="shared" ref="AR103:AR105" si="306">AP103+AQ103</f>
        <v>0</v>
      </c>
      <c r="AS103" s="113">
        <v>0</v>
      </c>
      <c r="AT103" s="113">
        <f t="shared" ref="AT103:AT105" si="307">AR103+AS103</f>
        <v>0</v>
      </c>
      <c r="AU103" s="113">
        <v>0</v>
      </c>
      <c r="AV103" s="113">
        <f t="shared" ref="AV103:AV105" si="308">AT103+AU103</f>
        <v>0</v>
      </c>
      <c r="AW103" s="113">
        <v>0</v>
      </c>
      <c r="AX103" s="113">
        <f t="shared" ref="AX103:AX105" si="309">AV103+AW103</f>
        <v>0</v>
      </c>
      <c r="AY103" s="113">
        <v>0</v>
      </c>
      <c r="AZ103" s="113">
        <f t="shared" ref="AZ103:AZ105" si="310">AX103+AY103</f>
        <v>0</v>
      </c>
      <c r="BA103" s="113">
        <v>0</v>
      </c>
      <c r="BB103" s="113">
        <f t="shared" ref="BB103:BB105" si="311">AZ103+BA103</f>
        <v>0</v>
      </c>
      <c r="BC103" s="113">
        <v>0</v>
      </c>
      <c r="BD103" s="113">
        <f t="shared" ref="BD103:BD105" si="312">BB103+BC103</f>
        <v>0</v>
      </c>
      <c r="BF103" s="120">
        <f>AVERAGE(AF103,AH103,AJ103,AL103,AN103,AP103,AR103,AT103,AV103,AX103,AZ103,BB103,BD103)</f>
        <v>0</v>
      </c>
    </row>
    <row r="104" spans="1:58" s="113" customFormat="1">
      <c r="A104" s="91" t="s">
        <v>5</v>
      </c>
      <c r="B104" s="91" t="s">
        <v>40</v>
      </c>
      <c r="C104" s="91" t="s">
        <v>40</v>
      </c>
      <c r="D104" s="91" t="s">
        <v>77</v>
      </c>
      <c r="E104" s="91" t="s">
        <v>70</v>
      </c>
      <c r="F104" s="91" t="str">
        <f>D104&amp;E104&amp;C104</f>
        <v>AHYDPSG-P</v>
      </c>
      <c r="G104" s="91" t="str">
        <f>E104&amp;C104</f>
        <v>HYDPSG-P</v>
      </c>
      <c r="H104" s="113">
        <v>-747897.61</v>
      </c>
      <c r="I104" s="113">
        <v>-22853.894100721674</v>
      </c>
      <c r="J104" s="113">
        <f t="shared" si="289"/>
        <v>-770751.50410072168</v>
      </c>
      <c r="K104" s="113">
        <v>-22853.894100721674</v>
      </c>
      <c r="L104" s="113">
        <f t="shared" si="290"/>
        <v>-793605.39820144337</v>
      </c>
      <c r="M104" s="113">
        <v>-22853.894100721674</v>
      </c>
      <c r="N104" s="113">
        <f t="shared" si="291"/>
        <v>-816459.29230216506</v>
      </c>
      <c r="O104" s="113">
        <v>-22853.894100721674</v>
      </c>
      <c r="P104" s="113">
        <f t="shared" si="292"/>
        <v>-839313.18640288676</v>
      </c>
      <c r="Q104" s="113">
        <v>-22853.894100721674</v>
      </c>
      <c r="R104" s="113">
        <f t="shared" si="293"/>
        <v>-862167.08050360845</v>
      </c>
      <c r="S104" s="113">
        <v>-22853.894100721674</v>
      </c>
      <c r="T104" s="113">
        <f t="shared" si="294"/>
        <v>-885020.97460433014</v>
      </c>
      <c r="U104" s="113">
        <v>-22853.894100721674</v>
      </c>
      <c r="V104" s="113">
        <f t="shared" si="295"/>
        <v>-907874.86870505183</v>
      </c>
      <c r="W104" s="113">
        <v>-22853.894100721674</v>
      </c>
      <c r="X104" s="113">
        <f t="shared" si="296"/>
        <v>-930728.76280577353</v>
      </c>
      <c r="Y104" s="113">
        <v>-22853.894100721674</v>
      </c>
      <c r="Z104" s="113">
        <f t="shared" si="297"/>
        <v>-953582.65690649522</v>
      </c>
      <c r="AA104" s="113">
        <v>-22853.894100721674</v>
      </c>
      <c r="AB104" s="113">
        <f t="shared" si="298"/>
        <v>-976436.55100721691</v>
      </c>
      <c r="AC104" s="113">
        <v>-22853.894100721674</v>
      </c>
      <c r="AD104" s="113">
        <f t="shared" si="299"/>
        <v>-999290.44510793861</v>
      </c>
      <c r="AE104" s="113">
        <v>-22853.894100721674</v>
      </c>
      <c r="AF104" s="113">
        <f t="shared" si="300"/>
        <v>-1022144.3392086603</v>
      </c>
      <c r="AG104" s="113">
        <v>-22853.894100721674</v>
      </c>
      <c r="AH104" s="113">
        <f t="shared" si="301"/>
        <v>-1044998.233309382</v>
      </c>
      <c r="AI104" s="113">
        <v>-22853.894100721674</v>
      </c>
      <c r="AJ104" s="113">
        <f t="shared" si="302"/>
        <v>-1067852.1274101036</v>
      </c>
      <c r="AK104" s="113">
        <v>-22853.894100721674</v>
      </c>
      <c r="AL104" s="113">
        <f t="shared" si="303"/>
        <v>-1090706.0215108253</v>
      </c>
      <c r="AM104" s="113">
        <v>-22853.894100721674</v>
      </c>
      <c r="AN104" s="113">
        <f t="shared" si="304"/>
        <v>-1113559.915611547</v>
      </c>
      <c r="AO104" s="113">
        <v>-22853.894100721674</v>
      </c>
      <c r="AP104" s="113">
        <f t="shared" si="305"/>
        <v>-1136413.8097122686</v>
      </c>
      <c r="AQ104" s="113">
        <v>-22853.894100721674</v>
      </c>
      <c r="AR104" s="113">
        <f t="shared" si="306"/>
        <v>-1159267.7038129903</v>
      </c>
      <c r="AS104" s="113">
        <v>-22853.894100721674</v>
      </c>
      <c r="AT104" s="113">
        <f t="shared" si="307"/>
        <v>-1182121.597913712</v>
      </c>
      <c r="AU104" s="113">
        <v>-22853.894100721674</v>
      </c>
      <c r="AV104" s="113">
        <f t="shared" si="308"/>
        <v>-1204975.4920144337</v>
      </c>
      <c r="AW104" s="113">
        <v>-22853.894100721674</v>
      </c>
      <c r="AX104" s="113">
        <f t="shared" si="309"/>
        <v>-1227829.3861151554</v>
      </c>
      <c r="AY104" s="113">
        <v>-22853.894100721674</v>
      </c>
      <c r="AZ104" s="113">
        <f t="shared" si="310"/>
        <v>-1250683.2802158771</v>
      </c>
      <c r="BA104" s="113">
        <v>-22853.894100721674</v>
      </c>
      <c r="BB104" s="113">
        <f t="shared" si="311"/>
        <v>-1273537.1743165988</v>
      </c>
      <c r="BC104" s="113">
        <v>-22853.894100721674</v>
      </c>
      <c r="BD104" s="113">
        <f t="shared" si="312"/>
        <v>-1296391.0684173205</v>
      </c>
      <c r="BF104" s="120">
        <f>AVERAGE(AF104,AH104,AJ104,AL104,AN104,AP104,AR104,AT104,AV104,AX104,AZ104,BB104,BD104)</f>
        <v>-1159267.7038129903</v>
      </c>
    </row>
    <row r="105" spans="1:58" s="113" customFormat="1">
      <c r="A105" s="91" t="s">
        <v>5</v>
      </c>
      <c r="B105" s="91" t="s">
        <v>41</v>
      </c>
      <c r="C105" s="91" t="s">
        <v>41</v>
      </c>
      <c r="D105" s="91" t="s">
        <v>77</v>
      </c>
      <c r="E105" s="91" t="s">
        <v>70</v>
      </c>
      <c r="F105" s="91" t="str">
        <f>D105&amp;E105&amp;C105</f>
        <v>AHYDPSG-U</v>
      </c>
      <c r="G105" s="91" t="str">
        <f>E105&amp;C105</f>
        <v>HYDPSG-U</v>
      </c>
      <c r="H105" s="113">
        <v>0</v>
      </c>
      <c r="I105" s="113">
        <v>0</v>
      </c>
      <c r="J105" s="113">
        <f t="shared" si="289"/>
        <v>0</v>
      </c>
      <c r="K105" s="113">
        <v>0</v>
      </c>
      <c r="L105" s="113">
        <f t="shared" si="290"/>
        <v>0</v>
      </c>
      <c r="M105" s="113">
        <v>0</v>
      </c>
      <c r="N105" s="113">
        <f t="shared" si="291"/>
        <v>0</v>
      </c>
      <c r="O105" s="113">
        <v>0</v>
      </c>
      <c r="P105" s="113">
        <f t="shared" si="292"/>
        <v>0</v>
      </c>
      <c r="Q105" s="113">
        <v>0</v>
      </c>
      <c r="R105" s="113">
        <f t="shared" si="293"/>
        <v>0</v>
      </c>
      <c r="S105" s="113">
        <v>0</v>
      </c>
      <c r="T105" s="113">
        <f t="shared" si="294"/>
        <v>0</v>
      </c>
      <c r="U105" s="113">
        <v>0</v>
      </c>
      <c r="V105" s="113">
        <f t="shared" si="295"/>
        <v>0</v>
      </c>
      <c r="W105" s="113">
        <v>0</v>
      </c>
      <c r="X105" s="113">
        <f t="shared" si="296"/>
        <v>0</v>
      </c>
      <c r="Y105" s="113">
        <v>0</v>
      </c>
      <c r="Z105" s="113">
        <f t="shared" si="297"/>
        <v>0</v>
      </c>
      <c r="AA105" s="113">
        <v>0</v>
      </c>
      <c r="AB105" s="113">
        <f t="shared" si="298"/>
        <v>0</v>
      </c>
      <c r="AC105" s="113">
        <v>0</v>
      </c>
      <c r="AD105" s="113">
        <f t="shared" si="299"/>
        <v>0</v>
      </c>
      <c r="AE105" s="113">
        <v>0</v>
      </c>
      <c r="AF105" s="113">
        <f t="shared" si="300"/>
        <v>0</v>
      </c>
      <c r="AG105" s="113">
        <v>0</v>
      </c>
      <c r="AH105" s="113">
        <f t="shared" si="301"/>
        <v>0</v>
      </c>
      <c r="AI105" s="113">
        <v>0</v>
      </c>
      <c r="AJ105" s="113">
        <f t="shared" si="302"/>
        <v>0</v>
      </c>
      <c r="AK105" s="113">
        <v>0</v>
      </c>
      <c r="AL105" s="113">
        <f t="shared" si="303"/>
        <v>0</v>
      </c>
      <c r="AM105" s="113">
        <v>0</v>
      </c>
      <c r="AN105" s="113">
        <f t="shared" si="304"/>
        <v>0</v>
      </c>
      <c r="AO105" s="113">
        <v>0</v>
      </c>
      <c r="AP105" s="113">
        <f t="shared" si="305"/>
        <v>0</v>
      </c>
      <c r="AQ105" s="113">
        <v>0</v>
      </c>
      <c r="AR105" s="113">
        <f t="shared" si="306"/>
        <v>0</v>
      </c>
      <c r="AS105" s="113">
        <v>0</v>
      </c>
      <c r="AT105" s="113">
        <f t="shared" si="307"/>
        <v>0</v>
      </c>
      <c r="AU105" s="113">
        <v>0</v>
      </c>
      <c r="AV105" s="113">
        <f t="shared" si="308"/>
        <v>0</v>
      </c>
      <c r="AW105" s="113">
        <v>0</v>
      </c>
      <c r="AX105" s="113">
        <f t="shared" si="309"/>
        <v>0</v>
      </c>
      <c r="AY105" s="113">
        <v>0</v>
      </c>
      <c r="AZ105" s="113">
        <f t="shared" si="310"/>
        <v>0</v>
      </c>
      <c r="BA105" s="113">
        <v>0</v>
      </c>
      <c r="BB105" s="113">
        <f t="shared" si="311"/>
        <v>0</v>
      </c>
      <c r="BC105" s="113">
        <v>0</v>
      </c>
      <c r="BD105" s="113">
        <f t="shared" si="312"/>
        <v>0</v>
      </c>
      <c r="BF105" s="120">
        <f>AVERAGE(AF105,AH105,AJ105,AL105,AN105,AP105,AR105,AT105,AV105,AX105,AZ105,BB105,BD105)</f>
        <v>0</v>
      </c>
    </row>
    <row r="106" spans="1:58" s="113" customFormat="1">
      <c r="A106" s="91" t="s">
        <v>8</v>
      </c>
      <c r="B106" s="91"/>
      <c r="C106" s="91"/>
      <c r="D106" s="91"/>
      <c r="E106" s="91"/>
      <c r="F106" s="91"/>
      <c r="G106" s="91"/>
      <c r="H106" s="121">
        <f t="shared" ref="H106:BD106" si="313">SUBTOTAL(9,H103:H105)</f>
        <v>-747897.61</v>
      </c>
      <c r="I106" s="121">
        <f t="shared" si="313"/>
        <v>-22853.894100721674</v>
      </c>
      <c r="J106" s="121">
        <f t="shared" si="313"/>
        <v>-770751.50410072168</v>
      </c>
      <c r="K106" s="121">
        <f t="shared" si="313"/>
        <v>-22853.894100721674</v>
      </c>
      <c r="L106" s="121">
        <f t="shared" si="313"/>
        <v>-793605.39820144337</v>
      </c>
      <c r="M106" s="121">
        <f t="shared" si="313"/>
        <v>-22853.894100721674</v>
      </c>
      <c r="N106" s="121">
        <f t="shared" si="313"/>
        <v>-816459.29230216506</v>
      </c>
      <c r="O106" s="121">
        <f t="shared" si="313"/>
        <v>-22853.894100721674</v>
      </c>
      <c r="P106" s="121">
        <f t="shared" si="313"/>
        <v>-839313.18640288676</v>
      </c>
      <c r="Q106" s="121">
        <f t="shared" si="313"/>
        <v>-22853.894100721674</v>
      </c>
      <c r="R106" s="121">
        <f t="shared" si="313"/>
        <v>-862167.08050360845</v>
      </c>
      <c r="S106" s="121">
        <f t="shared" si="313"/>
        <v>-22853.894100721674</v>
      </c>
      <c r="T106" s="121">
        <f t="shared" si="313"/>
        <v>-885020.97460433014</v>
      </c>
      <c r="U106" s="121">
        <f t="shared" si="313"/>
        <v>-22853.894100721674</v>
      </c>
      <c r="V106" s="121">
        <f t="shared" si="313"/>
        <v>-907874.86870505183</v>
      </c>
      <c r="W106" s="121">
        <f t="shared" si="313"/>
        <v>-22853.894100721674</v>
      </c>
      <c r="X106" s="121">
        <f t="shared" si="313"/>
        <v>-930728.76280577353</v>
      </c>
      <c r="Y106" s="121">
        <f t="shared" si="313"/>
        <v>-22853.894100721674</v>
      </c>
      <c r="Z106" s="121">
        <f t="shared" si="313"/>
        <v>-953582.65690649522</v>
      </c>
      <c r="AA106" s="121">
        <f t="shared" si="313"/>
        <v>-22853.894100721674</v>
      </c>
      <c r="AB106" s="121">
        <f t="shared" si="313"/>
        <v>-976436.55100721691</v>
      </c>
      <c r="AC106" s="121">
        <f t="shared" si="313"/>
        <v>-22853.894100721674</v>
      </c>
      <c r="AD106" s="121">
        <f t="shared" si="313"/>
        <v>-999290.44510793861</v>
      </c>
      <c r="AE106" s="121">
        <f t="shared" si="313"/>
        <v>-22853.894100721674</v>
      </c>
      <c r="AF106" s="121">
        <f t="shared" si="313"/>
        <v>-1022144.3392086603</v>
      </c>
      <c r="AG106" s="121">
        <f t="shared" si="313"/>
        <v>-22853.894100721674</v>
      </c>
      <c r="AH106" s="121">
        <f t="shared" si="313"/>
        <v>-1044998.233309382</v>
      </c>
      <c r="AI106" s="121">
        <f t="shared" si="313"/>
        <v>-22853.894100721674</v>
      </c>
      <c r="AJ106" s="121">
        <f t="shared" si="313"/>
        <v>-1067852.1274101036</v>
      </c>
      <c r="AK106" s="121">
        <f t="shared" si="313"/>
        <v>-22853.894100721674</v>
      </c>
      <c r="AL106" s="121">
        <f t="shared" si="313"/>
        <v>-1090706.0215108253</v>
      </c>
      <c r="AM106" s="121">
        <f t="shared" si="313"/>
        <v>-22853.894100721674</v>
      </c>
      <c r="AN106" s="121">
        <f t="shared" si="313"/>
        <v>-1113559.915611547</v>
      </c>
      <c r="AO106" s="121">
        <f t="shared" si="313"/>
        <v>-22853.894100721674</v>
      </c>
      <c r="AP106" s="121">
        <f t="shared" si="313"/>
        <v>-1136413.8097122686</v>
      </c>
      <c r="AQ106" s="121">
        <f t="shared" si="313"/>
        <v>-22853.894100721674</v>
      </c>
      <c r="AR106" s="121">
        <f t="shared" si="313"/>
        <v>-1159267.7038129903</v>
      </c>
      <c r="AS106" s="121">
        <f t="shared" si="313"/>
        <v>-22853.894100721674</v>
      </c>
      <c r="AT106" s="121">
        <f t="shared" si="313"/>
        <v>-1182121.597913712</v>
      </c>
      <c r="AU106" s="121">
        <f t="shared" si="313"/>
        <v>-22853.894100721674</v>
      </c>
      <c r="AV106" s="121">
        <f t="shared" si="313"/>
        <v>-1204975.4920144337</v>
      </c>
      <c r="AW106" s="121">
        <f t="shared" si="313"/>
        <v>-22853.894100721674</v>
      </c>
      <c r="AX106" s="121">
        <f t="shared" si="313"/>
        <v>-1227829.3861151554</v>
      </c>
      <c r="AY106" s="121">
        <f t="shared" si="313"/>
        <v>-22853.894100721674</v>
      </c>
      <c r="AZ106" s="121">
        <f t="shared" si="313"/>
        <v>-1250683.2802158771</v>
      </c>
      <c r="BA106" s="121">
        <f t="shared" si="313"/>
        <v>-22853.894100721674</v>
      </c>
      <c r="BB106" s="121">
        <f t="shared" si="313"/>
        <v>-1273537.1743165988</v>
      </c>
      <c r="BC106" s="121">
        <f t="shared" si="313"/>
        <v>-22853.894100721674</v>
      </c>
      <c r="BD106" s="121">
        <f t="shared" si="313"/>
        <v>-1296391.0684173205</v>
      </c>
      <c r="BF106" s="122">
        <f>SUBTOTAL(9,BF103:BF105)</f>
        <v>-1159267.7038129903</v>
      </c>
    </row>
    <row r="107" spans="1:58" s="113" customFormat="1">
      <c r="A107" s="91"/>
      <c r="B107" s="91"/>
      <c r="C107" s="91"/>
      <c r="D107" s="91"/>
      <c r="E107" s="91"/>
      <c r="F107" s="91"/>
      <c r="G107" s="91"/>
      <c r="BF107" s="120"/>
    </row>
    <row r="108" spans="1:58" s="113" customFormat="1">
      <c r="A108" s="11" t="s">
        <v>9</v>
      </c>
      <c r="B108" s="91"/>
      <c r="C108" s="91"/>
      <c r="D108" s="91"/>
      <c r="E108" s="91"/>
      <c r="F108" s="91"/>
      <c r="G108" s="91"/>
      <c r="BF108" s="120"/>
    </row>
    <row r="109" spans="1:58" s="113" customFormat="1">
      <c r="A109" s="91" t="s">
        <v>5</v>
      </c>
      <c r="B109" s="91" t="s">
        <v>37</v>
      </c>
      <c r="C109" s="91" t="s">
        <v>43</v>
      </c>
      <c r="D109" s="91" t="s">
        <v>77</v>
      </c>
      <c r="E109" s="91" t="s">
        <v>71</v>
      </c>
      <c r="F109" s="91" t="str">
        <f>D109&amp;E109&amp;C109</f>
        <v>AOTHPSSGCT</v>
      </c>
      <c r="G109" s="91" t="str">
        <f>E109&amp;C109</f>
        <v>OTHPSSGCT</v>
      </c>
      <c r="H109" s="113">
        <v>0</v>
      </c>
      <c r="I109" s="113">
        <v>0</v>
      </c>
      <c r="J109" s="113">
        <f t="shared" ref="J109" si="314">H109+I109</f>
        <v>0</v>
      </c>
      <c r="K109" s="113">
        <v>0</v>
      </c>
      <c r="L109" s="113">
        <f t="shared" ref="L109" si="315">J109+K109</f>
        <v>0</v>
      </c>
      <c r="M109" s="113">
        <v>0</v>
      </c>
      <c r="N109" s="113">
        <f t="shared" ref="N109" si="316">L109+M109</f>
        <v>0</v>
      </c>
      <c r="O109" s="113">
        <v>0</v>
      </c>
      <c r="P109" s="113">
        <f t="shared" ref="P109" si="317">N109+O109</f>
        <v>0</v>
      </c>
      <c r="Q109" s="113">
        <v>0</v>
      </c>
      <c r="R109" s="113">
        <f t="shared" ref="R109" si="318">P109+Q109</f>
        <v>0</v>
      </c>
      <c r="S109" s="113">
        <v>0</v>
      </c>
      <c r="T109" s="113">
        <f t="shared" ref="T109" si="319">R109+S109</f>
        <v>0</v>
      </c>
      <c r="U109" s="113">
        <v>0</v>
      </c>
      <c r="V109" s="113">
        <f t="shared" ref="V109" si="320">T109+U109</f>
        <v>0</v>
      </c>
      <c r="W109" s="113">
        <v>0</v>
      </c>
      <c r="X109" s="113">
        <f t="shared" ref="X109" si="321">V109+W109</f>
        <v>0</v>
      </c>
      <c r="Y109" s="113">
        <v>0</v>
      </c>
      <c r="Z109" s="113">
        <f t="shared" ref="Z109" si="322">X109+Y109</f>
        <v>0</v>
      </c>
      <c r="AA109" s="113">
        <v>0</v>
      </c>
      <c r="AB109" s="113">
        <f t="shared" ref="AB109" si="323">Z109+AA109</f>
        <v>0</v>
      </c>
      <c r="AC109" s="113">
        <v>0</v>
      </c>
      <c r="AD109" s="113">
        <f t="shared" ref="AD109" si="324">AB109+AC109</f>
        <v>0</v>
      </c>
      <c r="AE109" s="113">
        <v>0</v>
      </c>
      <c r="AF109" s="113">
        <f t="shared" ref="AF109" si="325">AD109+AE109</f>
        <v>0</v>
      </c>
      <c r="AG109" s="113">
        <v>0</v>
      </c>
      <c r="AH109" s="113">
        <f t="shared" ref="AH109" si="326">AF109+AG109</f>
        <v>0</v>
      </c>
      <c r="AI109" s="113">
        <v>0</v>
      </c>
      <c r="AJ109" s="113">
        <f t="shared" ref="AJ109" si="327">AH109+AI109</f>
        <v>0</v>
      </c>
      <c r="AK109" s="113">
        <v>0</v>
      </c>
      <c r="AL109" s="113">
        <f t="shared" ref="AL109" si="328">AJ109+AK109</f>
        <v>0</v>
      </c>
      <c r="AM109" s="113">
        <v>0</v>
      </c>
      <c r="AN109" s="113">
        <f t="shared" ref="AN109" si="329">AL109+AM109</f>
        <v>0</v>
      </c>
      <c r="AO109" s="113">
        <v>0</v>
      </c>
      <c r="AP109" s="113">
        <f t="shared" ref="AP109" si="330">AN109+AO109</f>
        <v>0</v>
      </c>
      <c r="AQ109" s="113">
        <v>0</v>
      </c>
      <c r="AR109" s="113">
        <f t="shared" ref="AR109" si="331">AP109+AQ109</f>
        <v>0</v>
      </c>
      <c r="AS109" s="113">
        <v>0</v>
      </c>
      <c r="AT109" s="113">
        <f t="shared" ref="AT109" si="332">AR109+AS109</f>
        <v>0</v>
      </c>
      <c r="AU109" s="113">
        <v>0</v>
      </c>
      <c r="AV109" s="113">
        <f t="shared" ref="AV109" si="333">AT109+AU109</f>
        <v>0</v>
      </c>
      <c r="AW109" s="113">
        <v>0</v>
      </c>
      <c r="AX109" s="113">
        <f t="shared" ref="AX109" si="334">AV109+AW109</f>
        <v>0</v>
      </c>
      <c r="AY109" s="113">
        <v>0</v>
      </c>
      <c r="AZ109" s="113">
        <f t="shared" ref="AZ109" si="335">AX109+AY109</f>
        <v>0</v>
      </c>
      <c r="BA109" s="113">
        <v>0</v>
      </c>
      <c r="BB109" s="113">
        <f t="shared" ref="BB109" si="336">AZ109+BA109</f>
        <v>0</v>
      </c>
      <c r="BC109" s="113">
        <v>0</v>
      </c>
      <c r="BD109" s="113">
        <f t="shared" ref="BD109" si="337">BB109+BC109</f>
        <v>0</v>
      </c>
      <c r="BF109" s="120">
        <f>AVERAGE(AF109,AH109,AJ109,AL109,AN109,AP109,AR109,AT109,AV109,AX109,AZ109,BB109,BD109)</f>
        <v>0</v>
      </c>
    </row>
    <row r="110" spans="1:58" s="113" customFormat="1">
      <c r="A110" s="91" t="s">
        <v>57</v>
      </c>
      <c r="B110" s="91"/>
      <c r="C110" s="91"/>
      <c r="D110" s="91"/>
      <c r="E110" s="91"/>
      <c r="F110" s="91"/>
      <c r="G110" s="91"/>
      <c r="H110" s="121">
        <f>SUBTOTAL(9,H109)</f>
        <v>0</v>
      </c>
      <c r="I110" s="121">
        <f t="shared" ref="I110:BD110" si="338">SUBTOTAL(9,I109)</f>
        <v>0</v>
      </c>
      <c r="J110" s="121">
        <f t="shared" si="338"/>
        <v>0</v>
      </c>
      <c r="K110" s="121">
        <f t="shared" si="338"/>
        <v>0</v>
      </c>
      <c r="L110" s="121">
        <f t="shared" si="338"/>
        <v>0</v>
      </c>
      <c r="M110" s="121">
        <f t="shared" si="338"/>
        <v>0</v>
      </c>
      <c r="N110" s="121">
        <f t="shared" si="338"/>
        <v>0</v>
      </c>
      <c r="O110" s="121">
        <f t="shared" si="338"/>
        <v>0</v>
      </c>
      <c r="P110" s="121">
        <f t="shared" si="338"/>
        <v>0</v>
      </c>
      <c r="Q110" s="121">
        <f t="shared" si="338"/>
        <v>0</v>
      </c>
      <c r="R110" s="121">
        <f t="shared" si="338"/>
        <v>0</v>
      </c>
      <c r="S110" s="121">
        <f t="shared" si="338"/>
        <v>0</v>
      </c>
      <c r="T110" s="121">
        <f t="shared" si="338"/>
        <v>0</v>
      </c>
      <c r="U110" s="121">
        <f t="shared" si="338"/>
        <v>0</v>
      </c>
      <c r="V110" s="121">
        <f t="shared" si="338"/>
        <v>0</v>
      </c>
      <c r="W110" s="121">
        <f t="shared" si="338"/>
        <v>0</v>
      </c>
      <c r="X110" s="121">
        <f t="shared" si="338"/>
        <v>0</v>
      </c>
      <c r="Y110" s="121">
        <f t="shared" si="338"/>
        <v>0</v>
      </c>
      <c r="Z110" s="121">
        <f t="shared" si="338"/>
        <v>0</v>
      </c>
      <c r="AA110" s="121">
        <f t="shared" si="338"/>
        <v>0</v>
      </c>
      <c r="AB110" s="121">
        <f t="shared" si="338"/>
        <v>0</v>
      </c>
      <c r="AC110" s="121">
        <f t="shared" si="338"/>
        <v>0</v>
      </c>
      <c r="AD110" s="121">
        <f t="shared" si="338"/>
        <v>0</v>
      </c>
      <c r="AE110" s="121">
        <f t="shared" si="338"/>
        <v>0</v>
      </c>
      <c r="AF110" s="121">
        <f t="shared" si="338"/>
        <v>0</v>
      </c>
      <c r="AG110" s="121">
        <f t="shared" si="338"/>
        <v>0</v>
      </c>
      <c r="AH110" s="121">
        <f t="shared" si="338"/>
        <v>0</v>
      </c>
      <c r="AI110" s="121">
        <f t="shared" si="338"/>
        <v>0</v>
      </c>
      <c r="AJ110" s="121">
        <f t="shared" si="338"/>
        <v>0</v>
      </c>
      <c r="AK110" s="121">
        <f t="shared" si="338"/>
        <v>0</v>
      </c>
      <c r="AL110" s="121">
        <f t="shared" si="338"/>
        <v>0</v>
      </c>
      <c r="AM110" s="121">
        <f t="shared" si="338"/>
        <v>0</v>
      </c>
      <c r="AN110" s="121">
        <f t="shared" si="338"/>
        <v>0</v>
      </c>
      <c r="AO110" s="121">
        <f t="shared" si="338"/>
        <v>0</v>
      </c>
      <c r="AP110" s="121">
        <f t="shared" si="338"/>
        <v>0</v>
      </c>
      <c r="AQ110" s="121">
        <f t="shared" si="338"/>
        <v>0</v>
      </c>
      <c r="AR110" s="121">
        <f t="shared" si="338"/>
        <v>0</v>
      </c>
      <c r="AS110" s="121">
        <f t="shared" si="338"/>
        <v>0</v>
      </c>
      <c r="AT110" s="121">
        <f t="shared" si="338"/>
        <v>0</v>
      </c>
      <c r="AU110" s="121">
        <f t="shared" si="338"/>
        <v>0</v>
      </c>
      <c r="AV110" s="121">
        <f t="shared" si="338"/>
        <v>0</v>
      </c>
      <c r="AW110" s="121">
        <f t="shared" si="338"/>
        <v>0</v>
      </c>
      <c r="AX110" s="121">
        <f t="shared" si="338"/>
        <v>0</v>
      </c>
      <c r="AY110" s="121">
        <f t="shared" si="338"/>
        <v>0</v>
      </c>
      <c r="AZ110" s="121">
        <f t="shared" si="338"/>
        <v>0</v>
      </c>
      <c r="BA110" s="121">
        <f t="shared" si="338"/>
        <v>0</v>
      </c>
      <c r="BB110" s="121">
        <f t="shared" si="338"/>
        <v>0</v>
      </c>
      <c r="BC110" s="121">
        <f t="shared" si="338"/>
        <v>0</v>
      </c>
      <c r="BD110" s="121">
        <f t="shared" si="338"/>
        <v>0</v>
      </c>
      <c r="BF110" s="122">
        <f t="shared" ref="BF110" si="339">SUBTOTAL(9,BF109)</f>
        <v>0</v>
      </c>
    </row>
    <row r="111" spans="1:58" s="113" customFormat="1">
      <c r="A111" s="91"/>
      <c r="B111" s="91"/>
      <c r="C111" s="91"/>
      <c r="D111" s="91"/>
      <c r="E111" s="91"/>
      <c r="F111" s="91"/>
      <c r="G111" s="91"/>
      <c r="BF111" s="120"/>
    </row>
    <row r="112" spans="1:58" s="113" customFormat="1">
      <c r="A112" s="11" t="s">
        <v>22</v>
      </c>
      <c r="B112" s="91"/>
      <c r="C112" s="91"/>
      <c r="D112" s="91"/>
      <c r="E112" s="91"/>
      <c r="F112" s="91"/>
      <c r="G112" s="91"/>
      <c r="BF112" s="120"/>
    </row>
    <row r="113" spans="1:58" s="113" customFormat="1">
      <c r="A113" s="91" t="s">
        <v>14</v>
      </c>
      <c r="B113" s="91" t="s">
        <v>45</v>
      </c>
      <c r="C113" s="91" t="s">
        <v>45</v>
      </c>
      <c r="D113" s="91" t="s">
        <v>77</v>
      </c>
      <c r="E113" s="91" t="s">
        <v>73</v>
      </c>
      <c r="F113" s="91" t="str">
        <f t="shared" ref="F113:F122" si="340">D113&amp;E113&amp;C113</f>
        <v>AGNLPCA</v>
      </c>
      <c r="G113" s="91" t="str">
        <f t="shared" ref="G113:G122" si="341">E113&amp;C113</f>
        <v>GNLPCA</v>
      </c>
      <c r="H113" s="113">
        <v>-339675.2</v>
      </c>
      <c r="I113" s="113">
        <v>-8676.2598801608347</v>
      </c>
      <c r="J113" s="113">
        <f t="shared" ref="J113:J122" si="342">H113+I113</f>
        <v>-348351.45988016087</v>
      </c>
      <c r="K113" s="113">
        <v>-8676.2598801608347</v>
      </c>
      <c r="L113" s="113">
        <f t="shared" ref="L113:L122" si="343">J113+K113</f>
        <v>-357027.71976032172</v>
      </c>
      <c r="M113" s="113">
        <v>-8676.2598801608347</v>
      </c>
      <c r="N113" s="113">
        <f t="shared" ref="N113:N122" si="344">L113+M113</f>
        <v>-365703.97964048258</v>
      </c>
      <c r="O113" s="113">
        <v>-8676.2598801608347</v>
      </c>
      <c r="P113" s="113">
        <f t="shared" ref="P113:P122" si="345">N113+O113</f>
        <v>-374380.23952064343</v>
      </c>
      <c r="Q113" s="113">
        <v>-8676.2598801608347</v>
      </c>
      <c r="R113" s="113">
        <f t="shared" ref="R113:R122" si="346">P113+Q113</f>
        <v>-383056.49940080428</v>
      </c>
      <c r="S113" s="113">
        <v>-8676.2598801608347</v>
      </c>
      <c r="T113" s="113">
        <f t="shared" ref="T113:T122" si="347">R113+S113</f>
        <v>-391732.75928096514</v>
      </c>
      <c r="U113" s="113">
        <v>-8676.2598801608347</v>
      </c>
      <c r="V113" s="113">
        <f t="shared" ref="V113:V122" si="348">T113+U113</f>
        <v>-400409.01916112599</v>
      </c>
      <c r="W113" s="113">
        <v>-8676.2598801608347</v>
      </c>
      <c r="X113" s="113">
        <f t="shared" ref="X113:X122" si="349">V113+W113</f>
        <v>-409085.27904128685</v>
      </c>
      <c r="Y113" s="113">
        <v>-8676.2598801608347</v>
      </c>
      <c r="Z113" s="113">
        <f t="shared" ref="Z113:Z122" si="350">X113+Y113</f>
        <v>-417761.5389214477</v>
      </c>
      <c r="AA113" s="113">
        <v>-8676.2598801608347</v>
      </c>
      <c r="AB113" s="113">
        <f t="shared" ref="AB113:AB122" si="351">Z113+AA113</f>
        <v>-426437.79880160856</v>
      </c>
      <c r="AC113" s="113">
        <v>-8676.2598801608347</v>
      </c>
      <c r="AD113" s="113">
        <f t="shared" ref="AD113:AD122" si="352">AB113+AC113</f>
        <v>-435114.05868176941</v>
      </c>
      <c r="AE113" s="113">
        <v>-8676.2598801608347</v>
      </c>
      <c r="AF113" s="113">
        <f t="shared" ref="AF113:AF122" si="353">AD113+AE113</f>
        <v>-443790.31856193027</v>
      </c>
      <c r="AG113" s="113">
        <v>-8676.2598801608347</v>
      </c>
      <c r="AH113" s="113">
        <f t="shared" ref="AH113:AH122" si="354">AF113+AG113</f>
        <v>-452466.57844209112</v>
      </c>
      <c r="AI113" s="113">
        <v>-8676.2598801608347</v>
      </c>
      <c r="AJ113" s="113">
        <f t="shared" ref="AJ113:AJ122" si="355">AH113+AI113</f>
        <v>-461142.83832225198</v>
      </c>
      <c r="AK113" s="113">
        <v>-8676.2598801608347</v>
      </c>
      <c r="AL113" s="113">
        <f t="shared" ref="AL113:AL122" si="356">AJ113+AK113</f>
        <v>-469819.09820241283</v>
      </c>
      <c r="AM113" s="113">
        <v>-8676.2598801608347</v>
      </c>
      <c r="AN113" s="113">
        <f t="shared" ref="AN113:AN122" si="357">AL113+AM113</f>
        <v>-478495.35808257369</v>
      </c>
      <c r="AO113" s="113">
        <v>-8676.2598801608347</v>
      </c>
      <c r="AP113" s="113">
        <f t="shared" ref="AP113:AP122" si="358">AN113+AO113</f>
        <v>-487171.61796273454</v>
      </c>
      <c r="AQ113" s="113">
        <v>-8676.2598801608347</v>
      </c>
      <c r="AR113" s="113">
        <f t="shared" ref="AR113:AR122" si="359">AP113+AQ113</f>
        <v>-495847.8778428954</v>
      </c>
      <c r="AS113" s="113">
        <v>-8676.2598801608347</v>
      </c>
      <c r="AT113" s="113">
        <f t="shared" ref="AT113:AT122" si="360">AR113+AS113</f>
        <v>-504524.13772305625</v>
      </c>
      <c r="AU113" s="113">
        <v>-8676.2598801608347</v>
      </c>
      <c r="AV113" s="113">
        <f t="shared" ref="AV113:AV122" si="361">AT113+AU113</f>
        <v>-513200.3976032171</v>
      </c>
      <c r="AW113" s="113">
        <v>-8676.2598801608347</v>
      </c>
      <c r="AX113" s="113">
        <f t="shared" ref="AX113:AX122" si="362">AV113+AW113</f>
        <v>-521876.65748337796</v>
      </c>
      <c r="AY113" s="113">
        <v>-8676.2598801608347</v>
      </c>
      <c r="AZ113" s="113">
        <f t="shared" ref="AZ113:AZ122" si="363">AX113+AY113</f>
        <v>-530552.91736353876</v>
      </c>
      <c r="BA113" s="113">
        <v>-8676.2598801608347</v>
      </c>
      <c r="BB113" s="113">
        <f t="shared" ref="BB113:BB122" si="364">AZ113+BA113</f>
        <v>-539229.17724369955</v>
      </c>
      <c r="BC113" s="113">
        <v>-8676.2598801608347</v>
      </c>
      <c r="BD113" s="113">
        <f t="shared" ref="BD113:BD122" si="365">BB113+BC113</f>
        <v>-547905.43712386035</v>
      </c>
      <c r="BF113" s="120">
        <f t="shared" ref="BF113:BF122" si="366">AVERAGE(AF113,AH113,AJ113,AL113,AN113,AP113,AR113,AT113,AV113,AX113,AZ113,BB113,BD113)</f>
        <v>-495847.87784289534</v>
      </c>
    </row>
    <row r="114" spans="1:58" s="113" customFormat="1">
      <c r="A114" s="91" t="s">
        <v>23</v>
      </c>
      <c r="B114" s="91" t="s">
        <v>54</v>
      </c>
      <c r="C114" s="91" t="s">
        <v>54</v>
      </c>
      <c r="D114" s="91" t="s">
        <v>77</v>
      </c>
      <c r="E114" s="91" t="s">
        <v>73</v>
      </c>
      <c r="F114" s="91" t="str">
        <f t="shared" si="340"/>
        <v>AGNLPCN</v>
      </c>
      <c r="G114" s="91" t="str">
        <f t="shared" si="341"/>
        <v>GNLPCN</v>
      </c>
      <c r="H114" s="113">
        <v>-3312460.94</v>
      </c>
      <c r="I114" s="113">
        <v>-6173.2029957387676</v>
      </c>
      <c r="J114" s="113">
        <f t="shared" si="342"/>
        <v>-3318634.1429957389</v>
      </c>
      <c r="K114" s="113">
        <v>-6173.2029957387676</v>
      </c>
      <c r="L114" s="113">
        <f t="shared" si="343"/>
        <v>-3324807.3459914778</v>
      </c>
      <c r="M114" s="113">
        <v>-6173.2029957387676</v>
      </c>
      <c r="N114" s="113">
        <f t="shared" si="344"/>
        <v>-3330980.5489872168</v>
      </c>
      <c r="O114" s="113">
        <v>-6173.2029957387676</v>
      </c>
      <c r="P114" s="113">
        <f t="shared" si="345"/>
        <v>-3337153.7519829557</v>
      </c>
      <c r="Q114" s="113">
        <v>-6173.2029957387676</v>
      </c>
      <c r="R114" s="113">
        <f t="shared" si="346"/>
        <v>-3343326.9549786947</v>
      </c>
      <c r="S114" s="113">
        <v>-6173.2029957387676</v>
      </c>
      <c r="T114" s="113">
        <f t="shared" si="347"/>
        <v>-3349500.1579744336</v>
      </c>
      <c r="U114" s="113">
        <v>-6173.2029957387676</v>
      </c>
      <c r="V114" s="113">
        <f t="shared" si="348"/>
        <v>-3355673.3609701726</v>
      </c>
      <c r="W114" s="113">
        <v>-6173.2029957387676</v>
      </c>
      <c r="X114" s="113">
        <f t="shared" si="349"/>
        <v>-3361846.5639659115</v>
      </c>
      <c r="Y114" s="113">
        <v>-6173.2029957387676</v>
      </c>
      <c r="Z114" s="113">
        <f t="shared" si="350"/>
        <v>-3368019.7669616505</v>
      </c>
      <c r="AA114" s="113">
        <v>-6173.2029957387676</v>
      </c>
      <c r="AB114" s="113">
        <f t="shared" si="351"/>
        <v>-3374192.9699573894</v>
      </c>
      <c r="AC114" s="113">
        <v>-6173.2029957387676</v>
      </c>
      <c r="AD114" s="113">
        <f t="shared" si="352"/>
        <v>-3380366.1729531283</v>
      </c>
      <c r="AE114" s="113">
        <v>-6173.2029957387676</v>
      </c>
      <c r="AF114" s="113">
        <f t="shared" si="353"/>
        <v>-3386539.3759488673</v>
      </c>
      <c r="AG114" s="113">
        <v>-6173.2029957387676</v>
      </c>
      <c r="AH114" s="113">
        <f t="shared" si="354"/>
        <v>-3392712.5789446062</v>
      </c>
      <c r="AI114" s="113">
        <v>-6173.2029957387676</v>
      </c>
      <c r="AJ114" s="113">
        <f t="shared" si="355"/>
        <v>-3398885.7819403452</v>
      </c>
      <c r="AK114" s="113">
        <v>-6173.2029957387676</v>
      </c>
      <c r="AL114" s="113">
        <f t="shared" si="356"/>
        <v>-3405058.9849360841</v>
      </c>
      <c r="AM114" s="113">
        <v>-6173.2029957387676</v>
      </c>
      <c r="AN114" s="113">
        <f t="shared" si="357"/>
        <v>-3411232.1879318231</v>
      </c>
      <c r="AO114" s="113">
        <v>-6173.2029957387676</v>
      </c>
      <c r="AP114" s="113">
        <f t="shared" si="358"/>
        <v>-3417405.390927562</v>
      </c>
      <c r="AQ114" s="113">
        <v>-6173.2029957387676</v>
      </c>
      <c r="AR114" s="113">
        <f t="shared" si="359"/>
        <v>-3423578.593923301</v>
      </c>
      <c r="AS114" s="113">
        <v>-6173.2029957387676</v>
      </c>
      <c r="AT114" s="113">
        <f t="shared" si="360"/>
        <v>-3429751.7969190399</v>
      </c>
      <c r="AU114" s="113">
        <v>-6173.2029957387676</v>
      </c>
      <c r="AV114" s="113">
        <f t="shared" si="361"/>
        <v>-3435924.9999147789</v>
      </c>
      <c r="AW114" s="113">
        <v>-6173.2029957387676</v>
      </c>
      <c r="AX114" s="113">
        <f t="shared" si="362"/>
        <v>-3442098.2029105178</v>
      </c>
      <c r="AY114" s="113">
        <v>-6173.2029957387676</v>
      </c>
      <c r="AZ114" s="113">
        <f t="shared" si="363"/>
        <v>-3448271.4059062568</v>
      </c>
      <c r="BA114" s="113">
        <v>-6173.2029957387676</v>
      </c>
      <c r="BB114" s="113">
        <f t="shared" si="364"/>
        <v>-3454444.6089019957</v>
      </c>
      <c r="BC114" s="113">
        <v>-6173.2029957387676</v>
      </c>
      <c r="BD114" s="113">
        <f t="shared" si="365"/>
        <v>-3460617.8118977346</v>
      </c>
      <c r="BF114" s="120">
        <f t="shared" si="366"/>
        <v>-3423578.593923301</v>
      </c>
    </row>
    <row r="115" spans="1:58" s="113" customFormat="1">
      <c r="A115" s="91" t="s">
        <v>23</v>
      </c>
      <c r="B115" s="91" t="s">
        <v>37</v>
      </c>
      <c r="C115" s="91" t="s">
        <v>37</v>
      </c>
      <c r="D115" s="91" t="s">
        <v>77</v>
      </c>
      <c r="E115" s="91" t="s">
        <v>73</v>
      </c>
      <c r="F115" s="91" t="str">
        <f>D115&amp;E115&amp;C115</f>
        <v>AGNLPSG</v>
      </c>
      <c r="G115" s="91" t="str">
        <f>E115&amp;C115</f>
        <v>GNLPSG</v>
      </c>
      <c r="H115" s="113">
        <v>-22182.29</v>
      </c>
      <c r="I115" s="113">
        <v>0</v>
      </c>
      <c r="J115" s="113">
        <f t="shared" si="342"/>
        <v>-22182.29</v>
      </c>
      <c r="K115" s="113">
        <v>0</v>
      </c>
      <c r="L115" s="113">
        <f t="shared" si="343"/>
        <v>-22182.29</v>
      </c>
      <c r="M115" s="113">
        <v>0</v>
      </c>
      <c r="N115" s="113">
        <f t="shared" si="344"/>
        <v>-22182.29</v>
      </c>
      <c r="O115" s="113">
        <v>0</v>
      </c>
      <c r="P115" s="113">
        <f t="shared" si="345"/>
        <v>-22182.29</v>
      </c>
      <c r="Q115" s="113">
        <v>0</v>
      </c>
      <c r="R115" s="113">
        <f t="shared" si="346"/>
        <v>-22182.29</v>
      </c>
      <c r="S115" s="113">
        <v>0</v>
      </c>
      <c r="T115" s="113">
        <f t="shared" si="347"/>
        <v>-22182.29</v>
      </c>
      <c r="U115" s="113">
        <v>0</v>
      </c>
      <c r="V115" s="113">
        <f t="shared" si="348"/>
        <v>-22182.29</v>
      </c>
      <c r="W115" s="113">
        <v>0</v>
      </c>
      <c r="X115" s="113">
        <f t="shared" si="349"/>
        <v>-22182.29</v>
      </c>
      <c r="Y115" s="113">
        <v>0</v>
      </c>
      <c r="Z115" s="113">
        <f t="shared" si="350"/>
        <v>-22182.29</v>
      </c>
      <c r="AA115" s="113">
        <v>0</v>
      </c>
      <c r="AB115" s="113">
        <f t="shared" si="351"/>
        <v>-22182.29</v>
      </c>
      <c r="AC115" s="113">
        <v>0</v>
      </c>
      <c r="AD115" s="113">
        <f t="shared" si="352"/>
        <v>-22182.29</v>
      </c>
      <c r="AE115" s="113">
        <v>0</v>
      </c>
      <c r="AF115" s="113">
        <f t="shared" si="353"/>
        <v>-22182.29</v>
      </c>
      <c r="AG115" s="113">
        <v>0</v>
      </c>
      <c r="AH115" s="113">
        <f t="shared" si="354"/>
        <v>-22182.29</v>
      </c>
      <c r="AI115" s="113">
        <v>0</v>
      </c>
      <c r="AJ115" s="113">
        <f t="shared" si="355"/>
        <v>-22182.29</v>
      </c>
      <c r="AK115" s="113">
        <v>0</v>
      </c>
      <c r="AL115" s="113">
        <f t="shared" si="356"/>
        <v>-22182.29</v>
      </c>
      <c r="AM115" s="113">
        <v>0</v>
      </c>
      <c r="AN115" s="113">
        <f t="shared" si="357"/>
        <v>-22182.29</v>
      </c>
      <c r="AO115" s="113">
        <v>0</v>
      </c>
      <c r="AP115" s="113">
        <f t="shared" si="358"/>
        <v>-22182.29</v>
      </c>
      <c r="AQ115" s="113">
        <v>0</v>
      </c>
      <c r="AR115" s="113">
        <f t="shared" si="359"/>
        <v>-22182.29</v>
      </c>
      <c r="AS115" s="113">
        <v>0</v>
      </c>
      <c r="AT115" s="113">
        <f t="shared" si="360"/>
        <v>-22182.29</v>
      </c>
      <c r="AU115" s="113">
        <v>0</v>
      </c>
      <c r="AV115" s="113">
        <f t="shared" si="361"/>
        <v>-22182.29</v>
      </c>
      <c r="AW115" s="113">
        <v>0</v>
      </c>
      <c r="AX115" s="113">
        <f t="shared" si="362"/>
        <v>-22182.29</v>
      </c>
      <c r="AY115" s="113">
        <v>0</v>
      </c>
      <c r="AZ115" s="113">
        <f t="shared" si="363"/>
        <v>-22182.29</v>
      </c>
      <c r="BA115" s="113">
        <v>0</v>
      </c>
      <c r="BB115" s="113">
        <f t="shared" si="364"/>
        <v>-22182.29</v>
      </c>
      <c r="BC115" s="113">
        <v>0</v>
      </c>
      <c r="BD115" s="113">
        <f t="shared" si="365"/>
        <v>-22182.29</v>
      </c>
      <c r="BF115" s="120">
        <f t="shared" si="366"/>
        <v>-22182.29</v>
      </c>
    </row>
    <row r="116" spans="1:58" s="113" customFormat="1">
      <c r="A116" s="91" t="s">
        <v>15</v>
      </c>
      <c r="B116" s="91" t="s">
        <v>46</v>
      </c>
      <c r="C116" s="91" t="s">
        <v>46</v>
      </c>
      <c r="D116" s="91" t="s">
        <v>77</v>
      </c>
      <c r="E116" s="91" t="s">
        <v>73</v>
      </c>
      <c r="F116" s="91" t="str">
        <f t="shared" si="340"/>
        <v>AGNLPOR</v>
      </c>
      <c r="G116" s="91" t="str">
        <f t="shared" si="341"/>
        <v>GNLPOR</v>
      </c>
      <c r="H116" s="113">
        <v>-3930965.12</v>
      </c>
      <c r="I116" s="113">
        <v>-25849.786112329082</v>
      </c>
      <c r="J116" s="113">
        <f t="shared" si="342"/>
        <v>-3956814.9061123291</v>
      </c>
      <c r="K116" s="113">
        <v>-25849.786112329082</v>
      </c>
      <c r="L116" s="113">
        <f t="shared" si="343"/>
        <v>-3982664.6922246581</v>
      </c>
      <c r="M116" s="113">
        <v>-25849.786112329082</v>
      </c>
      <c r="N116" s="113">
        <f t="shared" si="344"/>
        <v>-4008514.4783369871</v>
      </c>
      <c r="O116" s="113">
        <v>-25849.786112329082</v>
      </c>
      <c r="P116" s="113">
        <f t="shared" si="345"/>
        <v>-4034364.2644493161</v>
      </c>
      <c r="Q116" s="113">
        <v>-25849.786112329082</v>
      </c>
      <c r="R116" s="113">
        <f t="shared" si="346"/>
        <v>-4060214.0505616451</v>
      </c>
      <c r="S116" s="113">
        <v>-25849.786112329082</v>
      </c>
      <c r="T116" s="113">
        <f t="shared" si="347"/>
        <v>-4086063.8366739741</v>
      </c>
      <c r="U116" s="113">
        <v>-25849.786112329082</v>
      </c>
      <c r="V116" s="113">
        <f t="shared" si="348"/>
        <v>-4111913.6227863031</v>
      </c>
      <c r="W116" s="113">
        <v>-25849.786112329082</v>
      </c>
      <c r="X116" s="113">
        <f t="shared" si="349"/>
        <v>-4137763.408898632</v>
      </c>
      <c r="Y116" s="113">
        <v>-25849.786112329082</v>
      </c>
      <c r="Z116" s="113">
        <f t="shared" si="350"/>
        <v>-4163613.195010961</v>
      </c>
      <c r="AA116" s="113">
        <v>-25849.786112329082</v>
      </c>
      <c r="AB116" s="113">
        <f t="shared" si="351"/>
        <v>-4189462.98112329</v>
      </c>
      <c r="AC116" s="113">
        <v>-25849.786112329082</v>
      </c>
      <c r="AD116" s="113">
        <f t="shared" si="352"/>
        <v>-4215312.767235619</v>
      </c>
      <c r="AE116" s="113">
        <v>-25849.786112329082</v>
      </c>
      <c r="AF116" s="113">
        <f t="shared" si="353"/>
        <v>-4241162.553347948</v>
      </c>
      <c r="AG116" s="113">
        <v>-25849.786112329082</v>
      </c>
      <c r="AH116" s="113">
        <f t="shared" si="354"/>
        <v>-4267012.339460277</v>
      </c>
      <c r="AI116" s="113">
        <v>-25849.786112329082</v>
      </c>
      <c r="AJ116" s="113">
        <f t="shared" si="355"/>
        <v>-4292862.125572606</v>
      </c>
      <c r="AK116" s="113">
        <v>-25849.786112329082</v>
      </c>
      <c r="AL116" s="113">
        <f t="shared" si="356"/>
        <v>-4318711.911684935</v>
      </c>
      <c r="AM116" s="113">
        <v>-25849.786112329082</v>
      </c>
      <c r="AN116" s="113">
        <f t="shared" si="357"/>
        <v>-4344561.697797264</v>
      </c>
      <c r="AO116" s="113">
        <v>-25849.786112329082</v>
      </c>
      <c r="AP116" s="113">
        <f t="shared" si="358"/>
        <v>-4370411.483909593</v>
      </c>
      <c r="AQ116" s="113">
        <v>-25849.786112329082</v>
      </c>
      <c r="AR116" s="113">
        <f t="shared" si="359"/>
        <v>-4396261.270021922</v>
      </c>
      <c r="AS116" s="113">
        <v>-25849.786112329082</v>
      </c>
      <c r="AT116" s="113">
        <f t="shared" si="360"/>
        <v>-4422111.0561342509</v>
      </c>
      <c r="AU116" s="113">
        <v>-25849.786112329082</v>
      </c>
      <c r="AV116" s="113">
        <f t="shared" si="361"/>
        <v>-4447960.8422465799</v>
      </c>
      <c r="AW116" s="113">
        <v>-25849.786112329082</v>
      </c>
      <c r="AX116" s="113">
        <f t="shared" si="362"/>
        <v>-4473810.6283589089</v>
      </c>
      <c r="AY116" s="113">
        <v>-25849.786112329082</v>
      </c>
      <c r="AZ116" s="113">
        <f t="shared" si="363"/>
        <v>-4499660.4144712379</v>
      </c>
      <c r="BA116" s="113">
        <v>-25849.786112329082</v>
      </c>
      <c r="BB116" s="113">
        <f t="shared" si="364"/>
        <v>-4525510.2005835669</v>
      </c>
      <c r="BC116" s="113">
        <v>-25849.786112329082</v>
      </c>
      <c r="BD116" s="113">
        <f t="shared" si="365"/>
        <v>-4551359.9866958959</v>
      </c>
      <c r="BF116" s="120">
        <f t="shared" si="366"/>
        <v>-4396261.270021922</v>
      </c>
    </row>
    <row r="117" spans="1:58" s="113" customFormat="1">
      <c r="A117" s="91" t="s">
        <v>23</v>
      </c>
      <c r="B117" s="91" t="s">
        <v>53</v>
      </c>
      <c r="C117" s="91" t="s">
        <v>53</v>
      </c>
      <c r="D117" s="91" t="s">
        <v>77</v>
      </c>
      <c r="E117" s="91" t="s">
        <v>73</v>
      </c>
      <c r="F117" s="91" t="str">
        <f t="shared" si="340"/>
        <v>AGNLPSO</v>
      </c>
      <c r="G117" s="91" t="str">
        <f t="shared" si="341"/>
        <v>GNLPSO</v>
      </c>
      <c r="H117" s="113">
        <v>-12828874.189999999</v>
      </c>
      <c r="I117" s="113">
        <v>-129732.2274060754</v>
      </c>
      <c r="J117" s="113">
        <f t="shared" si="342"/>
        <v>-12958606.417406075</v>
      </c>
      <c r="K117" s="113">
        <v>-129732.2274060754</v>
      </c>
      <c r="L117" s="113">
        <f t="shared" si="343"/>
        <v>-13088338.64481215</v>
      </c>
      <c r="M117" s="113">
        <v>-129732.2274060754</v>
      </c>
      <c r="N117" s="113">
        <f t="shared" si="344"/>
        <v>-13218070.872218225</v>
      </c>
      <c r="O117" s="113">
        <v>-129732.2274060754</v>
      </c>
      <c r="P117" s="113">
        <f t="shared" si="345"/>
        <v>-13347803.0996243</v>
      </c>
      <c r="Q117" s="113">
        <v>-129732.2274060754</v>
      </c>
      <c r="R117" s="113">
        <f t="shared" si="346"/>
        <v>-13477535.327030376</v>
      </c>
      <c r="S117" s="113">
        <v>-129732.2274060754</v>
      </c>
      <c r="T117" s="113">
        <f t="shared" si="347"/>
        <v>-13607267.554436451</v>
      </c>
      <c r="U117" s="113">
        <v>-129732.2274060754</v>
      </c>
      <c r="V117" s="113">
        <f t="shared" si="348"/>
        <v>-13736999.781842526</v>
      </c>
      <c r="W117" s="113">
        <v>-129732.2274060754</v>
      </c>
      <c r="X117" s="113">
        <f t="shared" si="349"/>
        <v>-13866732.009248601</v>
      </c>
      <c r="Y117" s="113">
        <v>-129732.2274060754</v>
      </c>
      <c r="Z117" s="113">
        <f t="shared" si="350"/>
        <v>-13996464.236654676</v>
      </c>
      <c r="AA117" s="113">
        <v>-129732.2274060754</v>
      </c>
      <c r="AB117" s="113">
        <f t="shared" si="351"/>
        <v>-14126196.464060752</v>
      </c>
      <c r="AC117" s="113">
        <v>-129732.2274060754</v>
      </c>
      <c r="AD117" s="113">
        <f t="shared" si="352"/>
        <v>-14255928.691466827</v>
      </c>
      <c r="AE117" s="113">
        <v>-129732.2274060754</v>
      </c>
      <c r="AF117" s="113">
        <f t="shared" si="353"/>
        <v>-14385660.918872902</v>
      </c>
      <c r="AG117" s="113">
        <v>-129732.2274060754</v>
      </c>
      <c r="AH117" s="113">
        <f t="shared" si="354"/>
        <v>-14515393.146278977</v>
      </c>
      <c r="AI117" s="113">
        <v>-129732.2274060754</v>
      </c>
      <c r="AJ117" s="113">
        <f t="shared" si="355"/>
        <v>-14645125.373685053</v>
      </c>
      <c r="AK117" s="113">
        <v>-129732.2274060754</v>
      </c>
      <c r="AL117" s="113">
        <f t="shared" si="356"/>
        <v>-14774857.601091128</v>
      </c>
      <c r="AM117" s="113">
        <v>-129732.2274060754</v>
      </c>
      <c r="AN117" s="113">
        <f t="shared" si="357"/>
        <v>-14904589.828497203</v>
      </c>
      <c r="AO117" s="113">
        <v>-129732.2274060754</v>
      </c>
      <c r="AP117" s="113">
        <f t="shared" si="358"/>
        <v>-15034322.055903278</v>
      </c>
      <c r="AQ117" s="113">
        <v>-129732.2274060754</v>
      </c>
      <c r="AR117" s="113">
        <f t="shared" si="359"/>
        <v>-15164054.283309354</v>
      </c>
      <c r="AS117" s="113">
        <v>-129732.2274060754</v>
      </c>
      <c r="AT117" s="113">
        <f t="shared" si="360"/>
        <v>-15293786.510715429</v>
      </c>
      <c r="AU117" s="113">
        <v>-129732.2274060754</v>
      </c>
      <c r="AV117" s="113">
        <f t="shared" si="361"/>
        <v>-15423518.738121504</v>
      </c>
      <c r="AW117" s="113">
        <v>-129732.2274060754</v>
      </c>
      <c r="AX117" s="113">
        <f t="shared" si="362"/>
        <v>-15553250.965527579</v>
      </c>
      <c r="AY117" s="113">
        <v>-129732.2274060754</v>
      </c>
      <c r="AZ117" s="113">
        <f t="shared" si="363"/>
        <v>-15682983.192933654</v>
      </c>
      <c r="BA117" s="113">
        <v>-129732.2274060754</v>
      </c>
      <c r="BB117" s="113">
        <f t="shared" si="364"/>
        <v>-15812715.42033973</v>
      </c>
      <c r="BC117" s="113">
        <v>-129732.2274060754</v>
      </c>
      <c r="BD117" s="113">
        <f t="shared" si="365"/>
        <v>-15942447.647745805</v>
      </c>
      <c r="BF117" s="120">
        <f t="shared" si="366"/>
        <v>-15164054.283309354</v>
      </c>
    </row>
    <row r="118" spans="1:58" s="113" customFormat="1">
      <c r="A118" s="91" t="s">
        <v>19</v>
      </c>
      <c r="B118" s="91" t="s">
        <v>50</v>
      </c>
      <c r="C118" s="91" t="s">
        <v>50</v>
      </c>
      <c r="D118" s="91" t="s">
        <v>77</v>
      </c>
      <c r="E118" s="91" t="s">
        <v>73</v>
      </c>
      <c r="F118" s="91" t="str">
        <f t="shared" ref="F118" si="367">D118&amp;E118&amp;C118</f>
        <v>AGNLPID</v>
      </c>
      <c r="G118" s="91" t="str">
        <f t="shared" ref="G118" si="368">E118&amp;C118</f>
        <v>GNLPID</v>
      </c>
      <c r="H118" s="113">
        <v>-52659.61</v>
      </c>
      <c r="I118" s="113">
        <v>-7116.7366666666649</v>
      </c>
      <c r="J118" s="113">
        <f t="shared" ref="J118" si="369">H118+I118</f>
        <v>-59776.346666666665</v>
      </c>
      <c r="K118" s="113">
        <v>-7116.7366666666649</v>
      </c>
      <c r="L118" s="113">
        <f t="shared" ref="L118" si="370">J118+K118</f>
        <v>-66893.083333333328</v>
      </c>
      <c r="M118" s="113">
        <v>-7116.7366666666649</v>
      </c>
      <c r="N118" s="113">
        <f t="shared" ref="N118" si="371">L118+M118</f>
        <v>-74009.819999999992</v>
      </c>
      <c r="O118" s="113">
        <v>-7116.7366666666649</v>
      </c>
      <c r="P118" s="113">
        <f t="shared" ref="P118" si="372">N118+O118</f>
        <v>-81126.556666666656</v>
      </c>
      <c r="Q118" s="113">
        <v>-7116.7366666666649</v>
      </c>
      <c r="R118" s="113">
        <f t="shared" ref="R118" si="373">P118+Q118</f>
        <v>-88243.29333333332</v>
      </c>
      <c r="S118" s="113">
        <v>-7116.7366666666649</v>
      </c>
      <c r="T118" s="113">
        <f t="shared" ref="T118" si="374">R118+S118</f>
        <v>-95360.029999999984</v>
      </c>
      <c r="U118" s="113">
        <v>-7116.7366666666649</v>
      </c>
      <c r="V118" s="113">
        <f t="shared" ref="V118" si="375">T118+U118</f>
        <v>-102476.76666666665</v>
      </c>
      <c r="W118" s="113">
        <v>-7116.7366666666649</v>
      </c>
      <c r="X118" s="113">
        <f t="shared" ref="X118" si="376">V118+W118</f>
        <v>-109593.50333333331</v>
      </c>
      <c r="Y118" s="113">
        <v>-7116.7366666666649</v>
      </c>
      <c r="Z118" s="113">
        <f t="shared" ref="Z118" si="377">X118+Y118</f>
        <v>-116710.23999999998</v>
      </c>
      <c r="AA118" s="113">
        <v>-7116.7366666666649</v>
      </c>
      <c r="AB118" s="113">
        <f t="shared" ref="AB118" si="378">Z118+AA118</f>
        <v>-123826.97666666664</v>
      </c>
      <c r="AC118" s="113">
        <v>-7116.7366666666649</v>
      </c>
      <c r="AD118" s="113">
        <f t="shared" ref="AD118" si="379">AB118+AC118</f>
        <v>-130943.7133333333</v>
      </c>
      <c r="AE118" s="113">
        <v>-7116.7366666666649</v>
      </c>
      <c r="AF118" s="113">
        <f t="shared" ref="AF118" si="380">AD118+AE118</f>
        <v>-138060.44999999998</v>
      </c>
      <c r="AG118" s="113">
        <v>-7116.7366666666649</v>
      </c>
      <c r="AH118" s="113">
        <f t="shared" ref="AH118" si="381">AF118+AG118</f>
        <v>-145177.18666666665</v>
      </c>
      <c r="AI118" s="113">
        <v>-7116.7366666666649</v>
      </c>
      <c r="AJ118" s="113">
        <f t="shared" ref="AJ118" si="382">AH118+AI118</f>
        <v>-152293.92333333331</v>
      </c>
      <c r="AK118" s="113">
        <v>-7116.7366666666649</v>
      </c>
      <c r="AL118" s="113">
        <f t="shared" ref="AL118" si="383">AJ118+AK118</f>
        <v>-159410.65999999997</v>
      </c>
      <c r="AM118" s="113">
        <v>-7116.7366666666649</v>
      </c>
      <c r="AN118" s="113">
        <f t="shared" ref="AN118" si="384">AL118+AM118</f>
        <v>-166527.39666666664</v>
      </c>
      <c r="AO118" s="113">
        <v>-7116.7366666666649</v>
      </c>
      <c r="AP118" s="113">
        <f t="shared" ref="AP118" si="385">AN118+AO118</f>
        <v>-173644.1333333333</v>
      </c>
      <c r="AQ118" s="113">
        <v>-7116.7366666666649</v>
      </c>
      <c r="AR118" s="113">
        <f t="shared" ref="AR118" si="386">AP118+AQ118</f>
        <v>-180760.86999999997</v>
      </c>
      <c r="AS118" s="113">
        <v>-7116.7366666666649</v>
      </c>
      <c r="AT118" s="113">
        <f t="shared" ref="AT118" si="387">AR118+AS118</f>
        <v>-187877.60666666663</v>
      </c>
      <c r="AU118" s="113">
        <v>-7116.7366666666649</v>
      </c>
      <c r="AV118" s="113">
        <f t="shared" ref="AV118" si="388">AT118+AU118</f>
        <v>-194994.34333333329</v>
      </c>
      <c r="AW118" s="113">
        <v>-7116.7366666666649</v>
      </c>
      <c r="AX118" s="113">
        <f t="shared" ref="AX118" si="389">AV118+AW118</f>
        <v>-202111.07999999996</v>
      </c>
      <c r="AY118" s="113">
        <v>-7116.7366666666649</v>
      </c>
      <c r="AZ118" s="113">
        <f t="shared" ref="AZ118" si="390">AX118+AY118</f>
        <v>-209227.81666666662</v>
      </c>
      <c r="BA118" s="113">
        <v>-7116.7366666666649</v>
      </c>
      <c r="BB118" s="113">
        <f t="shared" ref="BB118" si="391">AZ118+BA118</f>
        <v>-216344.55333333329</v>
      </c>
      <c r="BC118" s="113">
        <v>-7116.7366666666649</v>
      </c>
      <c r="BD118" s="113">
        <f t="shared" ref="BD118" si="392">BB118+BC118</f>
        <v>-223461.28999999995</v>
      </c>
      <c r="BF118" s="120">
        <f t="shared" si="366"/>
        <v>-180760.87</v>
      </c>
    </row>
    <row r="119" spans="1:58" s="113" customFormat="1">
      <c r="A119" s="91" t="s">
        <v>18</v>
      </c>
      <c r="B119" s="91" t="s">
        <v>49</v>
      </c>
      <c r="C119" s="91" t="s">
        <v>49</v>
      </c>
      <c r="D119" s="91" t="s">
        <v>77</v>
      </c>
      <c r="E119" s="91" t="s">
        <v>73</v>
      </c>
      <c r="F119" s="91" t="str">
        <f t="shared" si="340"/>
        <v>AGNLPUT</v>
      </c>
      <c r="G119" s="91" t="str">
        <f t="shared" si="341"/>
        <v>GNLPUT</v>
      </c>
      <c r="H119" s="113">
        <v>-13576.24</v>
      </c>
      <c r="I119" s="113">
        <v>-60.657499999999992</v>
      </c>
      <c r="J119" s="113">
        <f t="shared" si="342"/>
        <v>-13636.897499999999</v>
      </c>
      <c r="K119" s="113">
        <v>-60.657499999999992</v>
      </c>
      <c r="L119" s="113">
        <f t="shared" si="343"/>
        <v>-13697.554999999998</v>
      </c>
      <c r="M119" s="113">
        <v>-60.657499999999992</v>
      </c>
      <c r="N119" s="113">
        <f t="shared" si="344"/>
        <v>-13758.212499999998</v>
      </c>
      <c r="O119" s="113">
        <v>-60.657499999999992</v>
      </c>
      <c r="P119" s="113">
        <f t="shared" si="345"/>
        <v>-13818.869999999997</v>
      </c>
      <c r="Q119" s="113">
        <v>-60.657499999999992</v>
      </c>
      <c r="R119" s="113">
        <f t="shared" si="346"/>
        <v>-13879.527499999997</v>
      </c>
      <c r="S119" s="113">
        <v>-60.657499999999992</v>
      </c>
      <c r="T119" s="113">
        <f t="shared" si="347"/>
        <v>-13940.184999999996</v>
      </c>
      <c r="U119" s="113">
        <v>-60.657499999999992</v>
      </c>
      <c r="V119" s="113">
        <f t="shared" si="348"/>
        <v>-14000.842499999995</v>
      </c>
      <c r="W119" s="113">
        <v>-60.657499999999992</v>
      </c>
      <c r="X119" s="113">
        <f t="shared" si="349"/>
        <v>-14061.499999999995</v>
      </c>
      <c r="Y119" s="113">
        <v>-60.657499999999992</v>
      </c>
      <c r="Z119" s="113">
        <f t="shared" si="350"/>
        <v>-14122.157499999994</v>
      </c>
      <c r="AA119" s="113">
        <v>-60.657499999999992</v>
      </c>
      <c r="AB119" s="113">
        <f t="shared" si="351"/>
        <v>-14182.814999999993</v>
      </c>
      <c r="AC119" s="113">
        <v>-60.657499999999992</v>
      </c>
      <c r="AD119" s="113">
        <f t="shared" si="352"/>
        <v>-14243.472499999993</v>
      </c>
      <c r="AE119" s="113">
        <v>-60.657499999999992</v>
      </c>
      <c r="AF119" s="113">
        <f t="shared" si="353"/>
        <v>-14304.129999999992</v>
      </c>
      <c r="AG119" s="113">
        <v>-60.657499999999992</v>
      </c>
      <c r="AH119" s="113">
        <f t="shared" si="354"/>
        <v>-14364.787499999991</v>
      </c>
      <c r="AI119" s="113">
        <v>-60.657499999999992</v>
      </c>
      <c r="AJ119" s="113">
        <f t="shared" si="355"/>
        <v>-14425.444999999991</v>
      </c>
      <c r="AK119" s="113">
        <v>-60.657499999999992</v>
      </c>
      <c r="AL119" s="113">
        <f t="shared" si="356"/>
        <v>-14486.10249999999</v>
      </c>
      <c r="AM119" s="113">
        <v>-60.657499999999992</v>
      </c>
      <c r="AN119" s="113">
        <f t="shared" si="357"/>
        <v>-14546.759999999989</v>
      </c>
      <c r="AO119" s="113">
        <v>-60.657499999999992</v>
      </c>
      <c r="AP119" s="113">
        <f t="shared" si="358"/>
        <v>-14607.417499999989</v>
      </c>
      <c r="AQ119" s="113">
        <v>-60.657499999999992</v>
      </c>
      <c r="AR119" s="113">
        <f t="shared" si="359"/>
        <v>-14668.074999999988</v>
      </c>
      <c r="AS119" s="113">
        <v>-60.657499999999992</v>
      </c>
      <c r="AT119" s="113">
        <f t="shared" si="360"/>
        <v>-14728.732499999987</v>
      </c>
      <c r="AU119" s="113">
        <v>-60.657499999999992</v>
      </c>
      <c r="AV119" s="113">
        <f t="shared" si="361"/>
        <v>-14789.389999999987</v>
      </c>
      <c r="AW119" s="113">
        <v>-60.657499999999992</v>
      </c>
      <c r="AX119" s="113">
        <f t="shared" si="362"/>
        <v>-14850.047499999986</v>
      </c>
      <c r="AY119" s="113">
        <v>-60.657499999999992</v>
      </c>
      <c r="AZ119" s="113">
        <f t="shared" si="363"/>
        <v>-14910.704999999985</v>
      </c>
      <c r="BA119" s="113">
        <v>-60.657499999999992</v>
      </c>
      <c r="BB119" s="113">
        <f t="shared" si="364"/>
        <v>-14971.362499999985</v>
      </c>
      <c r="BC119" s="113">
        <v>-60.657499999999992</v>
      </c>
      <c r="BD119" s="113">
        <f t="shared" si="365"/>
        <v>-15032.019999999984</v>
      </c>
      <c r="BF119" s="120">
        <f t="shared" si="366"/>
        <v>-14668.07499999999</v>
      </c>
    </row>
    <row r="120" spans="1:58" s="113" customFormat="1">
      <c r="A120" s="91" t="s">
        <v>16</v>
      </c>
      <c r="B120" s="91" t="s">
        <v>47</v>
      </c>
      <c r="C120" s="91" t="s">
        <v>47</v>
      </c>
      <c r="D120" s="91" t="s">
        <v>77</v>
      </c>
      <c r="E120" s="91" t="s">
        <v>73</v>
      </c>
      <c r="F120" s="91" t="str">
        <f t="shared" si="340"/>
        <v>AGNLPWA</v>
      </c>
      <c r="G120" s="91" t="str">
        <f t="shared" si="341"/>
        <v>GNLPWA</v>
      </c>
      <c r="H120" s="113">
        <v>-1249070.98</v>
      </c>
      <c r="I120" s="113">
        <v>-6036.2374771811892</v>
      </c>
      <c r="J120" s="113">
        <f t="shared" si="342"/>
        <v>-1255107.2174771812</v>
      </c>
      <c r="K120" s="113">
        <v>-6036.2374771811892</v>
      </c>
      <c r="L120" s="113">
        <f t="shared" si="343"/>
        <v>-1261143.4549543625</v>
      </c>
      <c r="M120" s="113">
        <v>-6036.2374771811892</v>
      </c>
      <c r="N120" s="113">
        <f t="shared" si="344"/>
        <v>-1267179.6924315437</v>
      </c>
      <c r="O120" s="113">
        <v>-6036.2374771811892</v>
      </c>
      <c r="P120" s="113">
        <f t="shared" si="345"/>
        <v>-1273215.929908725</v>
      </c>
      <c r="Q120" s="113">
        <v>-6036.2374771811892</v>
      </c>
      <c r="R120" s="113">
        <f t="shared" si="346"/>
        <v>-1279252.1673859062</v>
      </c>
      <c r="S120" s="113">
        <v>-6036.2374771811892</v>
      </c>
      <c r="T120" s="113">
        <f t="shared" si="347"/>
        <v>-1285288.4048630875</v>
      </c>
      <c r="U120" s="113">
        <v>-6036.2374771811892</v>
      </c>
      <c r="V120" s="113">
        <f t="shared" si="348"/>
        <v>-1291324.6423402687</v>
      </c>
      <c r="W120" s="113">
        <v>-6036.2374771811892</v>
      </c>
      <c r="X120" s="113">
        <f t="shared" si="349"/>
        <v>-1297360.87981745</v>
      </c>
      <c r="Y120" s="113">
        <v>-6036.2374771811892</v>
      </c>
      <c r="Z120" s="113">
        <f t="shared" si="350"/>
        <v>-1303397.1172946312</v>
      </c>
      <c r="AA120" s="113">
        <v>-6036.2374771811892</v>
      </c>
      <c r="AB120" s="113">
        <f t="shared" si="351"/>
        <v>-1309433.3547718124</v>
      </c>
      <c r="AC120" s="113">
        <v>-6036.2374771811892</v>
      </c>
      <c r="AD120" s="113">
        <f t="shared" si="352"/>
        <v>-1315469.5922489937</v>
      </c>
      <c r="AE120" s="113">
        <v>-6036.2374771811892</v>
      </c>
      <c r="AF120" s="113">
        <f t="shared" si="353"/>
        <v>-1321505.8297261749</v>
      </c>
      <c r="AG120" s="113">
        <v>-6036.2374771811892</v>
      </c>
      <c r="AH120" s="113">
        <f t="shared" si="354"/>
        <v>-1327542.0672033562</v>
      </c>
      <c r="AI120" s="113">
        <v>-6036.2374771811892</v>
      </c>
      <c r="AJ120" s="113">
        <f t="shared" si="355"/>
        <v>-1333578.3046805374</v>
      </c>
      <c r="AK120" s="113">
        <v>-6036.2374771811892</v>
      </c>
      <c r="AL120" s="113">
        <f t="shared" si="356"/>
        <v>-1339614.5421577187</v>
      </c>
      <c r="AM120" s="113">
        <v>-6036.2374771811892</v>
      </c>
      <c r="AN120" s="113">
        <f t="shared" si="357"/>
        <v>-1345650.7796348999</v>
      </c>
      <c r="AO120" s="113">
        <v>-6036.2374771811892</v>
      </c>
      <c r="AP120" s="113">
        <f t="shared" si="358"/>
        <v>-1351687.0171120812</v>
      </c>
      <c r="AQ120" s="113">
        <v>-6036.2374771811892</v>
      </c>
      <c r="AR120" s="113">
        <f t="shared" si="359"/>
        <v>-1357723.2545892624</v>
      </c>
      <c r="AS120" s="113">
        <v>-6036.2374771811892</v>
      </c>
      <c r="AT120" s="113">
        <f t="shared" si="360"/>
        <v>-1363759.4920664437</v>
      </c>
      <c r="AU120" s="113">
        <v>-6036.2374771811892</v>
      </c>
      <c r="AV120" s="113">
        <f t="shared" si="361"/>
        <v>-1369795.7295436249</v>
      </c>
      <c r="AW120" s="113">
        <v>-6036.2374771811892</v>
      </c>
      <c r="AX120" s="113">
        <f t="shared" si="362"/>
        <v>-1375831.9670208062</v>
      </c>
      <c r="AY120" s="113">
        <v>-6036.2374771811892</v>
      </c>
      <c r="AZ120" s="113">
        <f t="shared" si="363"/>
        <v>-1381868.2044979874</v>
      </c>
      <c r="BA120" s="113">
        <v>-6036.2374771811892</v>
      </c>
      <c r="BB120" s="113">
        <f t="shared" si="364"/>
        <v>-1387904.4419751687</v>
      </c>
      <c r="BC120" s="113">
        <v>-6036.2374771811892</v>
      </c>
      <c r="BD120" s="113">
        <f t="shared" si="365"/>
        <v>-1393940.6794523499</v>
      </c>
      <c r="BF120" s="120">
        <f t="shared" si="366"/>
        <v>-1357723.2545892622</v>
      </c>
    </row>
    <row r="121" spans="1:58" s="113" customFormat="1">
      <c r="A121" s="91" t="s">
        <v>17</v>
      </c>
      <c r="B121" s="91" t="s">
        <v>48</v>
      </c>
      <c r="C121" s="91" t="s">
        <v>48</v>
      </c>
      <c r="D121" s="91" t="s">
        <v>77</v>
      </c>
      <c r="E121" s="91" t="s">
        <v>73</v>
      </c>
      <c r="F121" s="91" t="str">
        <f t="shared" si="340"/>
        <v>AGNLPWYP</v>
      </c>
      <c r="G121" s="91" t="str">
        <f t="shared" si="341"/>
        <v>GNLPWYP</v>
      </c>
      <c r="H121" s="113">
        <v>-4484048.03</v>
      </c>
      <c r="I121" s="113">
        <v>-31294.144966562395</v>
      </c>
      <c r="J121" s="113">
        <f t="shared" si="342"/>
        <v>-4515342.1749665625</v>
      </c>
      <c r="K121" s="113">
        <v>-31294.144966562395</v>
      </c>
      <c r="L121" s="113">
        <f t="shared" si="343"/>
        <v>-4546636.3199331248</v>
      </c>
      <c r="M121" s="113">
        <v>-31294.144966562395</v>
      </c>
      <c r="N121" s="113">
        <f t="shared" si="344"/>
        <v>-4577930.4648996871</v>
      </c>
      <c r="O121" s="113">
        <v>-31294.144966562395</v>
      </c>
      <c r="P121" s="113">
        <f t="shared" si="345"/>
        <v>-4609224.6098662494</v>
      </c>
      <c r="Q121" s="113">
        <v>-31294.144966562395</v>
      </c>
      <c r="R121" s="113">
        <f t="shared" si="346"/>
        <v>-4640518.7548328117</v>
      </c>
      <c r="S121" s="113">
        <v>-31294.144966562395</v>
      </c>
      <c r="T121" s="113">
        <f t="shared" si="347"/>
        <v>-4671812.8997993739</v>
      </c>
      <c r="U121" s="113">
        <v>-31294.144966562395</v>
      </c>
      <c r="V121" s="113">
        <f t="shared" si="348"/>
        <v>-4703107.0447659362</v>
      </c>
      <c r="W121" s="113">
        <v>-31294.144966562395</v>
      </c>
      <c r="X121" s="113">
        <f t="shared" si="349"/>
        <v>-4734401.1897324985</v>
      </c>
      <c r="Y121" s="113">
        <v>-31294.144966562395</v>
      </c>
      <c r="Z121" s="113">
        <f t="shared" si="350"/>
        <v>-4765695.3346990608</v>
      </c>
      <c r="AA121" s="113">
        <v>-31294.144966562395</v>
      </c>
      <c r="AB121" s="113">
        <f t="shared" si="351"/>
        <v>-4796989.479665623</v>
      </c>
      <c r="AC121" s="113">
        <v>-31294.144966562395</v>
      </c>
      <c r="AD121" s="113">
        <f t="shared" si="352"/>
        <v>-4828283.6246321853</v>
      </c>
      <c r="AE121" s="113">
        <v>-31294.144966562395</v>
      </c>
      <c r="AF121" s="113">
        <f t="shared" si="353"/>
        <v>-4859577.7695987476</v>
      </c>
      <c r="AG121" s="113">
        <v>-31294.144966562395</v>
      </c>
      <c r="AH121" s="113">
        <f t="shared" si="354"/>
        <v>-4890871.9145653099</v>
      </c>
      <c r="AI121" s="113">
        <v>-31294.144966562395</v>
      </c>
      <c r="AJ121" s="113">
        <f t="shared" si="355"/>
        <v>-4922166.0595318722</v>
      </c>
      <c r="AK121" s="113">
        <v>-31294.144966562395</v>
      </c>
      <c r="AL121" s="113">
        <f t="shared" si="356"/>
        <v>-4953460.2044984344</v>
      </c>
      <c r="AM121" s="113">
        <v>-31294.144966562395</v>
      </c>
      <c r="AN121" s="113">
        <f t="shared" si="357"/>
        <v>-4984754.3494649967</v>
      </c>
      <c r="AO121" s="113">
        <v>-31294.144966562395</v>
      </c>
      <c r="AP121" s="113">
        <f t="shared" si="358"/>
        <v>-5016048.494431559</v>
      </c>
      <c r="AQ121" s="113">
        <v>-31294.144966562395</v>
      </c>
      <c r="AR121" s="113">
        <f t="shared" si="359"/>
        <v>-5047342.6393981213</v>
      </c>
      <c r="AS121" s="113">
        <v>-31294.144966562395</v>
      </c>
      <c r="AT121" s="113">
        <f t="shared" si="360"/>
        <v>-5078636.7843646836</v>
      </c>
      <c r="AU121" s="113">
        <v>-31294.144966562395</v>
      </c>
      <c r="AV121" s="113">
        <f t="shared" si="361"/>
        <v>-5109930.9293312458</v>
      </c>
      <c r="AW121" s="113">
        <v>-31294.144966562395</v>
      </c>
      <c r="AX121" s="113">
        <f t="shared" si="362"/>
        <v>-5141225.0742978081</v>
      </c>
      <c r="AY121" s="113">
        <v>-31294.144966562395</v>
      </c>
      <c r="AZ121" s="113">
        <f t="shared" si="363"/>
        <v>-5172519.2192643704</v>
      </c>
      <c r="BA121" s="113">
        <v>-31294.144966562395</v>
      </c>
      <c r="BB121" s="113">
        <f t="shared" si="364"/>
        <v>-5203813.3642309327</v>
      </c>
      <c r="BC121" s="113">
        <v>-31294.144966562395</v>
      </c>
      <c r="BD121" s="113">
        <f t="shared" si="365"/>
        <v>-5235107.5091974949</v>
      </c>
      <c r="BF121" s="120">
        <f t="shared" si="366"/>
        <v>-5047342.6393981213</v>
      </c>
    </row>
    <row r="122" spans="1:58" s="113" customFormat="1">
      <c r="A122" s="91" t="s">
        <v>20</v>
      </c>
      <c r="B122" s="91" t="s">
        <v>51</v>
      </c>
      <c r="C122" s="91" t="s">
        <v>51</v>
      </c>
      <c r="D122" s="91" t="s">
        <v>77</v>
      </c>
      <c r="E122" s="91" t="s">
        <v>73</v>
      </c>
      <c r="F122" s="91" t="str">
        <f t="shared" si="340"/>
        <v>AGNLPWYU</v>
      </c>
      <c r="G122" s="91" t="str">
        <f t="shared" si="341"/>
        <v>GNLPWYU</v>
      </c>
      <c r="H122" s="113">
        <v>-39662.94</v>
      </c>
      <c r="I122" s="113">
        <v>-52.762499999999989</v>
      </c>
      <c r="J122" s="113">
        <f t="shared" si="342"/>
        <v>-39715.702499999999</v>
      </c>
      <c r="K122" s="113">
        <v>-52.762499999999989</v>
      </c>
      <c r="L122" s="113">
        <f t="shared" si="343"/>
        <v>-39768.464999999997</v>
      </c>
      <c r="M122" s="113">
        <v>-52.762499999999989</v>
      </c>
      <c r="N122" s="113">
        <f t="shared" si="344"/>
        <v>-39821.227499999994</v>
      </c>
      <c r="O122" s="113">
        <v>-52.762499999999989</v>
      </c>
      <c r="P122" s="113">
        <f t="shared" si="345"/>
        <v>-39873.989999999991</v>
      </c>
      <c r="Q122" s="113">
        <v>-52.762499999999989</v>
      </c>
      <c r="R122" s="113">
        <f t="shared" si="346"/>
        <v>-39926.752499999988</v>
      </c>
      <c r="S122" s="113">
        <v>-52.762499999999989</v>
      </c>
      <c r="T122" s="113">
        <f t="shared" si="347"/>
        <v>-39979.514999999985</v>
      </c>
      <c r="U122" s="113">
        <v>-52.762499999999989</v>
      </c>
      <c r="V122" s="113">
        <f t="shared" si="348"/>
        <v>-40032.277499999982</v>
      </c>
      <c r="W122" s="113">
        <v>-52.762499999999989</v>
      </c>
      <c r="X122" s="113">
        <f t="shared" si="349"/>
        <v>-40085.039999999979</v>
      </c>
      <c r="Y122" s="113">
        <v>-52.762499999999989</v>
      </c>
      <c r="Z122" s="113">
        <f t="shared" si="350"/>
        <v>-40137.802499999976</v>
      </c>
      <c r="AA122" s="113">
        <v>-52.762499999999989</v>
      </c>
      <c r="AB122" s="113">
        <f t="shared" si="351"/>
        <v>-40190.564999999973</v>
      </c>
      <c r="AC122" s="113">
        <v>-52.762499999999989</v>
      </c>
      <c r="AD122" s="113">
        <f t="shared" si="352"/>
        <v>-40243.32749999997</v>
      </c>
      <c r="AE122" s="113">
        <v>-52.762499999999989</v>
      </c>
      <c r="AF122" s="113">
        <f t="shared" si="353"/>
        <v>-40296.089999999967</v>
      </c>
      <c r="AG122" s="113">
        <v>-52.762499999999989</v>
      </c>
      <c r="AH122" s="113">
        <f t="shared" si="354"/>
        <v>-40348.852499999964</v>
      </c>
      <c r="AI122" s="113">
        <v>-52.762499999999989</v>
      </c>
      <c r="AJ122" s="113">
        <f t="shared" si="355"/>
        <v>-40401.614999999962</v>
      </c>
      <c r="AK122" s="113">
        <v>-52.762499999999989</v>
      </c>
      <c r="AL122" s="113">
        <f t="shared" si="356"/>
        <v>-40454.377499999959</v>
      </c>
      <c r="AM122" s="113">
        <v>-52.762499999999989</v>
      </c>
      <c r="AN122" s="113">
        <f t="shared" si="357"/>
        <v>-40507.139999999956</v>
      </c>
      <c r="AO122" s="113">
        <v>-52.762499999999989</v>
      </c>
      <c r="AP122" s="113">
        <f t="shared" si="358"/>
        <v>-40559.902499999953</v>
      </c>
      <c r="AQ122" s="113">
        <v>-52.762499999999989</v>
      </c>
      <c r="AR122" s="113">
        <f t="shared" si="359"/>
        <v>-40612.66499999995</v>
      </c>
      <c r="AS122" s="113">
        <v>-52.762499999999989</v>
      </c>
      <c r="AT122" s="113">
        <f t="shared" si="360"/>
        <v>-40665.427499999947</v>
      </c>
      <c r="AU122" s="113">
        <v>-52.762499999999989</v>
      </c>
      <c r="AV122" s="113">
        <f t="shared" si="361"/>
        <v>-40718.189999999944</v>
      </c>
      <c r="AW122" s="113">
        <v>-52.762499999999989</v>
      </c>
      <c r="AX122" s="113">
        <f t="shared" si="362"/>
        <v>-40770.952499999941</v>
      </c>
      <c r="AY122" s="113">
        <v>-52.762499999999989</v>
      </c>
      <c r="AZ122" s="113">
        <f t="shared" si="363"/>
        <v>-40823.714999999938</v>
      </c>
      <c r="BA122" s="113">
        <v>-52.762499999999989</v>
      </c>
      <c r="BB122" s="113">
        <f t="shared" si="364"/>
        <v>-40876.477499999935</v>
      </c>
      <c r="BC122" s="113">
        <v>-52.762499999999989</v>
      </c>
      <c r="BD122" s="113">
        <f t="shared" si="365"/>
        <v>-40929.239999999932</v>
      </c>
      <c r="BF122" s="120">
        <f t="shared" si="366"/>
        <v>-40612.66499999995</v>
      </c>
    </row>
    <row r="123" spans="1:58" s="113" customFormat="1">
      <c r="A123" s="91" t="s">
        <v>26</v>
      </c>
      <c r="B123" s="91"/>
      <c r="C123" s="91"/>
      <c r="D123" s="91"/>
      <c r="E123" s="91"/>
      <c r="F123" s="91"/>
      <c r="G123" s="91"/>
      <c r="H123" s="121">
        <f>SUBTOTAL(9,H113:H122)</f>
        <v>-26273175.540000003</v>
      </c>
      <c r="I123" s="121">
        <f t="shared" ref="I123:BD123" si="393">SUBTOTAL(9,I113:I122)</f>
        <v>-214992.01550471433</v>
      </c>
      <c r="J123" s="121">
        <f t="shared" si="393"/>
        <v>-26488167.555504717</v>
      </c>
      <c r="K123" s="121">
        <f t="shared" si="393"/>
        <v>-214992.01550471433</v>
      </c>
      <c r="L123" s="121">
        <f t="shared" si="393"/>
        <v>-26703159.571009427</v>
      </c>
      <c r="M123" s="121">
        <f t="shared" si="393"/>
        <v>-214992.01550471433</v>
      </c>
      <c r="N123" s="121">
        <f t="shared" si="393"/>
        <v>-26918151.586514138</v>
      </c>
      <c r="O123" s="121">
        <f t="shared" si="393"/>
        <v>-214992.01550471433</v>
      </c>
      <c r="P123" s="121">
        <f t="shared" si="393"/>
        <v>-27133143.602018859</v>
      </c>
      <c r="Q123" s="121">
        <f t="shared" si="393"/>
        <v>-214992.01550471433</v>
      </c>
      <c r="R123" s="121">
        <f t="shared" si="393"/>
        <v>-27348135.61752357</v>
      </c>
      <c r="S123" s="121">
        <f t="shared" si="393"/>
        <v>-214992.01550471433</v>
      </c>
      <c r="T123" s="121">
        <f t="shared" si="393"/>
        <v>-27563127.633028287</v>
      </c>
      <c r="U123" s="121">
        <f t="shared" si="393"/>
        <v>-214992.01550471433</v>
      </c>
      <c r="V123" s="121">
        <f t="shared" si="393"/>
        <v>-27778119.648532998</v>
      </c>
      <c r="W123" s="121">
        <f t="shared" si="393"/>
        <v>-214992.01550471433</v>
      </c>
      <c r="X123" s="121">
        <f t="shared" si="393"/>
        <v>-27993111.664037712</v>
      </c>
      <c r="Y123" s="121">
        <f t="shared" si="393"/>
        <v>-214992.01550471433</v>
      </c>
      <c r="Z123" s="121">
        <f t="shared" si="393"/>
        <v>-28208103.679542426</v>
      </c>
      <c r="AA123" s="121">
        <f t="shared" si="393"/>
        <v>-214992.01550471433</v>
      </c>
      <c r="AB123" s="121">
        <f t="shared" si="393"/>
        <v>-28423095.695047144</v>
      </c>
      <c r="AC123" s="121">
        <f t="shared" si="393"/>
        <v>-214992.01550471433</v>
      </c>
      <c r="AD123" s="121">
        <f t="shared" si="393"/>
        <v>-28638087.710551858</v>
      </c>
      <c r="AE123" s="121">
        <f t="shared" si="393"/>
        <v>-214992.01550471433</v>
      </c>
      <c r="AF123" s="121">
        <f t="shared" si="393"/>
        <v>-28853079.726056568</v>
      </c>
      <c r="AG123" s="121">
        <f t="shared" si="393"/>
        <v>-214992.01550471433</v>
      </c>
      <c r="AH123" s="121">
        <f t="shared" si="393"/>
        <v>-29068071.741561286</v>
      </c>
      <c r="AI123" s="121">
        <f t="shared" si="393"/>
        <v>-214992.01550471433</v>
      </c>
      <c r="AJ123" s="121">
        <f t="shared" si="393"/>
        <v>-29283063.757065993</v>
      </c>
      <c r="AK123" s="121">
        <f t="shared" si="393"/>
        <v>-214992.01550471433</v>
      </c>
      <c r="AL123" s="121">
        <f t="shared" si="393"/>
        <v>-29498055.772570711</v>
      </c>
      <c r="AM123" s="121">
        <f t="shared" si="393"/>
        <v>-214992.01550471433</v>
      </c>
      <c r="AN123" s="121">
        <f t="shared" si="393"/>
        <v>-29713047.788075432</v>
      </c>
      <c r="AO123" s="121">
        <f t="shared" si="393"/>
        <v>-214992.01550471433</v>
      </c>
      <c r="AP123" s="121">
        <f t="shared" si="393"/>
        <v>-29928039.803580139</v>
      </c>
      <c r="AQ123" s="121">
        <f t="shared" si="393"/>
        <v>-214992.01550471433</v>
      </c>
      <c r="AR123" s="121">
        <f t="shared" si="393"/>
        <v>-30143031.819084857</v>
      </c>
      <c r="AS123" s="121">
        <f t="shared" si="393"/>
        <v>-214992.01550471433</v>
      </c>
      <c r="AT123" s="121">
        <f t="shared" si="393"/>
        <v>-30358023.834589567</v>
      </c>
      <c r="AU123" s="121">
        <f t="shared" si="393"/>
        <v>-214992.01550471433</v>
      </c>
      <c r="AV123" s="121">
        <f t="shared" si="393"/>
        <v>-30573015.850094289</v>
      </c>
      <c r="AW123" s="121">
        <f t="shared" si="393"/>
        <v>-214992.01550471433</v>
      </c>
      <c r="AX123" s="121">
        <f t="shared" si="393"/>
        <v>-30788007.865598995</v>
      </c>
      <c r="AY123" s="121">
        <f t="shared" si="393"/>
        <v>-214992.01550471433</v>
      </c>
      <c r="AZ123" s="121">
        <f t="shared" si="393"/>
        <v>-31002999.881103709</v>
      </c>
      <c r="BA123" s="121">
        <f t="shared" si="393"/>
        <v>-214992.01550471433</v>
      </c>
      <c r="BB123" s="121">
        <f t="shared" si="393"/>
        <v>-31217991.896608427</v>
      </c>
      <c r="BC123" s="121">
        <f t="shared" si="393"/>
        <v>-214992.01550471433</v>
      </c>
      <c r="BD123" s="121">
        <f t="shared" si="393"/>
        <v>-31432983.912113138</v>
      </c>
      <c r="BF123" s="122">
        <f t="shared" ref="BF123" si="394">SUBTOTAL(9,BF113:BF122)</f>
        <v>-30143031.819084857</v>
      </c>
    </row>
    <row r="124" spans="1:58">
      <c r="BF124" s="119"/>
    </row>
    <row r="125" spans="1:58">
      <c r="A125" s="11" t="s">
        <v>91</v>
      </c>
      <c r="B125" s="11"/>
      <c r="H125" s="121">
        <f t="shared" ref="H125:AL125" si="395">SUBTOTAL(9,H82:H123)</f>
        <v>-497161058.81000006</v>
      </c>
      <c r="I125" s="121">
        <f t="shared" si="395"/>
        <v>-1468095.1420718527</v>
      </c>
      <c r="J125" s="121">
        <f t="shared" si="395"/>
        <v>-498629153.95207185</v>
      </c>
      <c r="K125" s="121">
        <f>SUBTOTAL(9,K82:K123)</f>
        <v>-1462975.6677539831</v>
      </c>
      <c r="L125" s="121">
        <f t="shared" si="395"/>
        <v>-500092129.61982596</v>
      </c>
      <c r="M125" s="121">
        <f>SUBTOTAL(9,M82:M123)</f>
        <v>-1457977.754601971</v>
      </c>
      <c r="N125" s="121">
        <f t="shared" si="395"/>
        <v>-501550107.37442786</v>
      </c>
      <c r="O125" s="121">
        <f>SUBTOTAL(9,O82:O123)</f>
        <v>-1463040.9521227127</v>
      </c>
      <c r="P125" s="121">
        <f t="shared" si="395"/>
        <v>-503013148.32655054</v>
      </c>
      <c r="Q125" s="121">
        <f>SUBTOTAL(9,Q82:Q123)</f>
        <v>-1467944.8902708662</v>
      </c>
      <c r="R125" s="121">
        <f t="shared" si="395"/>
        <v>-504481093.21682137</v>
      </c>
      <c r="S125" s="121">
        <f>SUBTOTAL(9,S82:S123)</f>
        <v>-1465143.1483564207</v>
      </c>
      <c r="T125" s="121">
        <f t="shared" si="395"/>
        <v>-505946236.36517769</v>
      </c>
      <c r="U125" s="121">
        <f>SUBTOTAL(9,U82:U123)</f>
        <v>-1463253.679275471</v>
      </c>
      <c r="V125" s="121">
        <f t="shared" si="395"/>
        <v>-507409490.04445314</v>
      </c>
      <c r="W125" s="121">
        <f>SUBTOTAL(9,W82:W123)</f>
        <v>-1460703.8686951643</v>
      </c>
      <c r="X125" s="121">
        <f t="shared" si="395"/>
        <v>-508870193.91314858</v>
      </c>
      <c r="Y125" s="121">
        <f>SUBTOTAL(9,Y82:Y123)</f>
        <v>-1458108.8398329492</v>
      </c>
      <c r="Z125" s="121">
        <f t="shared" si="395"/>
        <v>-510328302.75298142</v>
      </c>
      <c r="AA125" s="121">
        <f>SUBTOTAL(9,AA82:AA123)</f>
        <v>-1455646.5273992436</v>
      </c>
      <c r="AB125" s="121">
        <f t="shared" si="395"/>
        <v>-511783949.28038061</v>
      </c>
      <c r="AC125" s="121">
        <f>SUBTOTAL(9,AC82:AC123)</f>
        <v>-1458533.5983294055</v>
      </c>
      <c r="AD125" s="121">
        <f t="shared" si="395"/>
        <v>-513242482.87871003</v>
      </c>
      <c r="AE125" s="121">
        <f>SUBTOTAL(9,AE82:AE123)</f>
        <v>-1462385.5737305915</v>
      </c>
      <c r="AF125" s="121">
        <f t="shared" si="395"/>
        <v>-514704868.45244062</v>
      </c>
      <c r="AG125" s="121">
        <f>SUBTOTAL(9,AG82:AG123)</f>
        <v>-1460961.4658898602</v>
      </c>
      <c r="AH125" s="121">
        <f t="shared" si="395"/>
        <v>-516165829.91833061</v>
      </c>
      <c r="AI125" s="121">
        <f>SUBTOTAL(9,AI82:AI123)</f>
        <v>-1458479.3244116299</v>
      </c>
      <c r="AJ125" s="121">
        <f t="shared" si="395"/>
        <v>-517624309.242742</v>
      </c>
      <c r="AK125" s="121">
        <f>SUBTOTAL(9,AK82:AK123)</f>
        <v>-1459283.209515386</v>
      </c>
      <c r="AL125" s="121">
        <f t="shared" si="395"/>
        <v>-519083592.45225745</v>
      </c>
      <c r="AM125" s="121">
        <f t="shared" ref="AM125:AR125" si="396">SUBTOTAL(9,AM82:AM123)</f>
        <v>-1462456.841171141</v>
      </c>
      <c r="AN125" s="121">
        <f t="shared" si="396"/>
        <v>-520546049.2934286</v>
      </c>
      <c r="AO125" s="121">
        <f t="shared" si="396"/>
        <v>-1462211.7493781194</v>
      </c>
      <c r="AP125" s="121">
        <f t="shared" si="396"/>
        <v>-522008261.04280668</v>
      </c>
      <c r="AQ125" s="121">
        <f t="shared" si="396"/>
        <v>-1463399.5260438805</v>
      </c>
      <c r="AR125" s="121">
        <f t="shared" si="396"/>
        <v>-523471660.56885064</v>
      </c>
      <c r="AS125" s="121">
        <f t="shared" ref="AS125:AV125" si="397">SUBTOTAL(9,AS82:AS123)</f>
        <v>-1464835.2008275541</v>
      </c>
      <c r="AT125" s="121">
        <f t="shared" si="397"/>
        <v>-524936495.76967818</v>
      </c>
      <c r="AU125" s="121">
        <f t="shared" si="397"/>
        <v>-1462572.6356496683</v>
      </c>
      <c r="AV125" s="121">
        <f t="shared" si="397"/>
        <v>-526399068.4053278</v>
      </c>
      <c r="AW125" s="121">
        <f t="shared" ref="AW125:BD125" si="398">SUBTOTAL(9,AW82:AW123)</f>
        <v>-1460282.7562839731</v>
      </c>
      <c r="AX125" s="121">
        <f t="shared" si="398"/>
        <v>-527859351.16161174</v>
      </c>
      <c r="AY125" s="121">
        <f t="shared" si="398"/>
        <v>-1458139.6925245419</v>
      </c>
      <c r="AZ125" s="121">
        <f t="shared" si="398"/>
        <v>-529317490.85413635</v>
      </c>
      <c r="BA125" s="121">
        <f t="shared" si="398"/>
        <v>-1501865.511799434</v>
      </c>
      <c r="BB125" s="121">
        <f t="shared" si="398"/>
        <v>-530819356.36593592</v>
      </c>
      <c r="BC125" s="121">
        <f t="shared" si="398"/>
        <v>-1545760.7176384616</v>
      </c>
      <c r="BD125" s="121">
        <f t="shared" si="398"/>
        <v>-532365117.0835743</v>
      </c>
      <c r="BF125" s="122">
        <f>SUBTOTAL(9,BF82:BF123)</f>
        <v>-523484726.97008628</v>
      </c>
    </row>
    <row r="126" spans="1:58">
      <c r="BF126" s="119"/>
    </row>
    <row r="127" spans="1:58">
      <c r="BF127" s="119"/>
    </row>
    <row r="128" spans="1:58" ht="13.5" thickBot="1">
      <c r="A128" s="11" t="s">
        <v>92</v>
      </c>
      <c r="B128" s="11"/>
      <c r="H128" s="123">
        <f t="shared" ref="H128:AL128" si="399">SUBTOTAL(9,H12:H125)</f>
        <v>-8067457009.2888193</v>
      </c>
      <c r="I128" s="123">
        <f t="shared" si="399"/>
        <v>-32496345.920178141</v>
      </c>
      <c r="J128" s="123">
        <f t="shared" si="399"/>
        <v>-8099953355.2090025</v>
      </c>
      <c r="K128" s="123">
        <f>SUBTOTAL(9,K12:K125)</f>
        <v>-32195684.949464835</v>
      </c>
      <c r="L128" s="123">
        <f t="shared" si="399"/>
        <v>-8132149040.1584654</v>
      </c>
      <c r="M128" s="123">
        <f>SUBTOTAL(9,M12:M125)</f>
        <v>-32296920.576980453</v>
      </c>
      <c r="N128" s="123">
        <f t="shared" si="399"/>
        <v>-8164445960.735446</v>
      </c>
      <c r="O128" s="123">
        <f>SUBTOTAL(9,O12:O125)</f>
        <v>-32194317.404554851</v>
      </c>
      <c r="P128" s="123">
        <f t="shared" si="399"/>
        <v>-8196640278.140007</v>
      </c>
      <c r="Q128" s="123">
        <f>SUBTOTAL(9,Q12:Q125)</f>
        <v>-32284360.003401123</v>
      </c>
      <c r="R128" s="123">
        <f t="shared" si="399"/>
        <v>-8228924638.1434088</v>
      </c>
      <c r="S128" s="123">
        <f>SUBTOTAL(9,S12:S125)</f>
        <v>-31243360.021757387</v>
      </c>
      <c r="T128" s="123">
        <f t="shared" si="399"/>
        <v>-8260167998.1651611</v>
      </c>
      <c r="U128" s="123">
        <f>SUBTOTAL(9,U12:U125)</f>
        <v>-42245964.780553319</v>
      </c>
      <c r="V128" s="123">
        <f t="shared" si="399"/>
        <v>-8302413962.9457121</v>
      </c>
      <c r="W128" s="123">
        <f>SUBTOTAL(9,W12:W125)</f>
        <v>-42320365.563641101</v>
      </c>
      <c r="X128" s="123">
        <f t="shared" si="399"/>
        <v>-8344734328.5093555</v>
      </c>
      <c r="Y128" s="123">
        <f>SUBTOTAL(9,Y12:Y125)</f>
        <v>-42382251.327921987</v>
      </c>
      <c r="Z128" s="123">
        <f t="shared" si="399"/>
        <v>-8387116579.8372755</v>
      </c>
      <c r="AA128" s="123">
        <f>SUBTOTAL(9,AA12:AA125)</f>
        <v>-42425073.55539827</v>
      </c>
      <c r="AB128" s="123">
        <f t="shared" si="399"/>
        <v>-8429541653.3926744</v>
      </c>
      <c r="AC128" s="123">
        <f>SUBTOTAL(9,AC12:AC125)</f>
        <v>-30006894.966677535</v>
      </c>
      <c r="AD128" s="123">
        <f t="shared" si="399"/>
        <v>-8459548548.3593521</v>
      </c>
      <c r="AE128" s="123">
        <f>SUBTOTAL(9,AE12:AE125)</f>
        <v>-43593635.195003353</v>
      </c>
      <c r="AF128" s="123">
        <f t="shared" si="399"/>
        <v>-8503142183.5543537</v>
      </c>
      <c r="AG128" s="123">
        <f>SUBTOTAL(9,AG12:AG125)</f>
        <v>-44505802.955146775</v>
      </c>
      <c r="AH128" s="123">
        <f t="shared" si="399"/>
        <v>-8547647986.5095043</v>
      </c>
      <c r="AI128" s="123">
        <f>SUBTOTAL(9,AI12:AI125)</f>
        <v>-44468567.667092822</v>
      </c>
      <c r="AJ128" s="123">
        <f t="shared" si="399"/>
        <v>-8592116554.1765938</v>
      </c>
      <c r="AK128" s="123">
        <f>SUBTOTAL(9,AK12:AK125)</f>
        <v>-44638735.891056575</v>
      </c>
      <c r="AL128" s="123">
        <f t="shared" si="399"/>
        <v>-8636755290.0676575</v>
      </c>
      <c r="AM128" s="123">
        <f t="shared" ref="AM128:AR128" si="400">SUBTOTAL(9,AM12:AM125)</f>
        <v>-44741039.238899939</v>
      </c>
      <c r="AN128" s="123">
        <f t="shared" si="400"/>
        <v>-8681496329.306551</v>
      </c>
      <c r="AO128" s="123">
        <f t="shared" si="400"/>
        <v>-44793942.053795666</v>
      </c>
      <c r="AP128" s="123">
        <f t="shared" si="400"/>
        <v>-8726290271.3603497</v>
      </c>
      <c r="AQ128" s="123">
        <f t="shared" si="400"/>
        <v>22912953.327957287</v>
      </c>
      <c r="AR128" s="123">
        <f t="shared" si="400"/>
        <v>-8703377318.0323982</v>
      </c>
      <c r="AS128" s="123">
        <f t="shared" ref="AS128:AV128" si="401">SUBTOTAL(9,AS12:AS125)</f>
        <v>-44895415.673488982</v>
      </c>
      <c r="AT128" s="123">
        <f t="shared" si="401"/>
        <v>-8748272733.7058849</v>
      </c>
      <c r="AU128" s="123">
        <f t="shared" si="401"/>
        <v>-44893634.153016292</v>
      </c>
      <c r="AV128" s="123">
        <f t="shared" si="401"/>
        <v>-8793166367.8588982</v>
      </c>
      <c r="AW128" s="123">
        <f t="shared" ref="AW128:BD128" si="402">SUBTOTAL(9,AW12:AW125)</f>
        <v>-44986687.821973652</v>
      </c>
      <c r="AX128" s="123">
        <f t="shared" si="402"/>
        <v>-8838153055.680872</v>
      </c>
      <c r="AY128" s="123">
        <f t="shared" si="402"/>
        <v>75912578.09979704</v>
      </c>
      <c r="AZ128" s="123">
        <f t="shared" si="402"/>
        <v>-8762240477.5810795</v>
      </c>
      <c r="BA128" s="123">
        <f t="shared" si="402"/>
        <v>-42175645.292505488</v>
      </c>
      <c r="BB128" s="123">
        <f t="shared" si="402"/>
        <v>-8804416122.873579</v>
      </c>
      <c r="BC128" s="123">
        <f t="shared" si="402"/>
        <v>-42731148.314105257</v>
      </c>
      <c r="BD128" s="123">
        <f t="shared" si="402"/>
        <v>-8847147271.1876869</v>
      </c>
      <c r="BF128" s="122">
        <f>SUBTOTAL(9,BF12:BF125)</f>
        <v>-8706478612.4534988</v>
      </c>
    </row>
    <row r="129" spans="1:58" ht="13.5" thickTop="1">
      <c r="BF129" s="13" t="s">
        <v>163</v>
      </c>
    </row>
    <row r="130" spans="1:58">
      <c r="H130" s="117"/>
      <c r="I130" s="117"/>
      <c r="J130" s="117"/>
      <c r="K130" s="117"/>
      <c r="L130" s="117"/>
      <c r="M130" s="117"/>
      <c r="N130" s="117"/>
      <c r="O130" s="117"/>
      <c r="P130" s="117"/>
      <c r="Q130" s="117"/>
      <c r="R130" s="117"/>
      <c r="S130" s="117"/>
      <c r="T130" s="117"/>
      <c r="U130" s="117"/>
      <c r="V130" s="117"/>
      <c r="W130" s="117"/>
      <c r="X130" s="117"/>
      <c r="Y130" s="117"/>
      <c r="Z130" s="117"/>
      <c r="AA130" s="117"/>
      <c r="AB130" s="117"/>
      <c r="AC130" s="117"/>
      <c r="AD130" s="117"/>
      <c r="AE130" s="117"/>
      <c r="AF130" s="117"/>
      <c r="AG130" s="117"/>
      <c r="AH130" s="117"/>
      <c r="AI130" s="117"/>
      <c r="AJ130" s="117"/>
      <c r="AK130" s="117"/>
      <c r="AL130" s="117"/>
      <c r="AM130" s="117"/>
      <c r="AN130" s="117"/>
      <c r="AO130" s="117"/>
      <c r="AP130" s="117"/>
      <c r="AQ130" s="117"/>
      <c r="AR130" s="117"/>
      <c r="AS130" s="117"/>
      <c r="AT130" s="117"/>
      <c r="AU130" s="117"/>
      <c r="AV130" s="117"/>
      <c r="AW130" s="117"/>
      <c r="AX130" s="117"/>
      <c r="AY130" s="117"/>
      <c r="AZ130" s="117"/>
      <c r="BA130" s="117"/>
      <c r="BB130" s="117"/>
      <c r="BC130" s="117"/>
      <c r="BD130" s="117"/>
      <c r="BF130" s="117"/>
    </row>
    <row r="131" spans="1:58" s="86" customFormat="1">
      <c r="I131" s="90"/>
      <c r="K131" s="90"/>
      <c r="M131" s="90"/>
      <c r="O131" s="90"/>
      <c r="Q131" s="90"/>
      <c r="S131" s="90"/>
      <c r="U131" s="90"/>
      <c r="W131" s="90"/>
      <c r="Y131" s="90"/>
      <c r="AA131" s="90"/>
      <c r="AC131" s="90"/>
      <c r="AE131" s="90"/>
      <c r="AG131" s="90"/>
      <c r="AI131" s="90"/>
      <c r="AK131" s="90"/>
      <c r="AM131" s="90"/>
      <c r="AO131" s="90"/>
      <c r="AQ131" s="90"/>
      <c r="AS131" s="90"/>
      <c r="AU131" s="90"/>
      <c r="AW131" s="90"/>
      <c r="AY131" s="90"/>
      <c r="BA131" s="90"/>
      <c r="BC131" s="90"/>
      <c r="BF131" s="124"/>
    </row>
    <row r="132" spans="1:58" s="86" customFormat="1">
      <c r="P132" s="125"/>
    </row>
    <row r="133" spans="1:58" s="86" customFormat="1">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row>
    <row r="134" spans="1:58" s="86" customFormat="1">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Y134" s="90"/>
      <c r="AZ134" s="90"/>
      <c r="BA134" s="90"/>
      <c r="BC134" s="90"/>
      <c r="BD134" s="90"/>
    </row>
    <row r="135" spans="1:58" s="86" customFormat="1">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Y135" s="90"/>
      <c r="AZ135" s="90"/>
      <c r="BA135" s="90"/>
      <c r="BC135" s="90"/>
      <c r="BD135" s="90"/>
    </row>
    <row r="136" spans="1:58" s="86" customFormat="1">
      <c r="AF136" s="125"/>
      <c r="AR136" s="125"/>
    </row>
    <row r="137" spans="1:58" s="86" customFormat="1"/>
    <row r="138" spans="1:58" s="86" customFormat="1"/>
    <row r="139" spans="1:58" s="86" customFormat="1"/>
    <row r="140" spans="1:58" s="86" customFormat="1"/>
    <row r="141" spans="1:58" s="86" customFormat="1"/>
    <row r="142" spans="1:58" s="86" customFormat="1"/>
    <row r="143" spans="1:58" s="86" customFormat="1"/>
  </sheetData>
  <mergeCells count="1">
    <mergeCell ref="BF6:BF7"/>
  </mergeCells>
  <phoneticPr fontId="5" type="noConversion"/>
  <pageMargins left="0.75" right="0.75" top="1" bottom="1" header="0.5" footer="0.5"/>
  <pageSetup scale="43" firstPageNumber="4" orientation="landscape" useFirstPageNumber="1" r:id="rId1"/>
  <headerFooter alignWithMargins="0">
    <oddFooter>&amp;CPage 6.2.&amp;P</oddFooter>
  </headerFooter>
  <rowBreaks count="1" manualBreakCount="1">
    <brk id="77"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3:M69"/>
  <sheetViews>
    <sheetView view="pageBreakPreview" zoomScale="60" zoomScaleNormal="100" workbookViewId="0"/>
  </sheetViews>
  <sheetFormatPr defaultColWidth="10" defaultRowHeight="12.75"/>
  <cols>
    <col min="1" max="1" width="2.5703125" style="154" customWidth="1"/>
    <col min="2" max="2" width="7.140625" style="154" customWidth="1"/>
    <col min="3" max="3" width="24.42578125" style="154" customWidth="1"/>
    <col min="4" max="4" width="9.7109375" style="154" customWidth="1"/>
    <col min="5" max="5" width="4.7109375" style="154" customWidth="1"/>
    <col min="6" max="6" width="15.85546875" style="154" bestFit="1" customWidth="1"/>
    <col min="7" max="7" width="14.42578125" style="154" customWidth="1"/>
    <col min="8" max="8" width="10.28515625" style="154" customWidth="1"/>
    <col min="9" max="9" width="14.85546875" style="154" bestFit="1" customWidth="1"/>
    <col min="10" max="10" width="8.28515625" style="154" customWidth="1"/>
    <col min="11" max="255" width="10" style="154"/>
    <col min="256" max="256" width="2.5703125" style="154" customWidth="1"/>
    <col min="257" max="257" width="7.140625" style="154" customWidth="1"/>
    <col min="258" max="258" width="23.5703125" style="154" customWidth="1"/>
    <col min="259" max="259" width="9.7109375" style="154" customWidth="1"/>
    <col min="260" max="260" width="0" style="154" hidden="1" customWidth="1"/>
    <col min="261" max="261" width="4.7109375" style="154" customWidth="1"/>
    <col min="262" max="262" width="14.42578125" style="154" customWidth="1"/>
    <col min="263" max="263" width="11.140625" style="154" customWidth="1"/>
    <col min="264" max="264" width="10.28515625" style="154" customWidth="1"/>
    <col min="265" max="265" width="13" style="154" customWidth="1"/>
    <col min="266" max="266" width="8.28515625" style="154" customWidth="1"/>
    <col min="267" max="511" width="10" style="154"/>
    <col min="512" max="512" width="2.5703125" style="154" customWidth="1"/>
    <col min="513" max="513" width="7.140625" style="154" customWidth="1"/>
    <col min="514" max="514" width="23.5703125" style="154" customWidth="1"/>
    <col min="515" max="515" width="9.7109375" style="154" customWidth="1"/>
    <col min="516" max="516" width="0" style="154" hidden="1" customWidth="1"/>
    <col min="517" max="517" width="4.7109375" style="154" customWidth="1"/>
    <col min="518" max="518" width="14.42578125" style="154" customWidth="1"/>
    <col min="519" max="519" width="11.140625" style="154" customWidth="1"/>
    <col min="520" max="520" width="10.28515625" style="154" customWidth="1"/>
    <col min="521" max="521" width="13" style="154" customWidth="1"/>
    <col min="522" max="522" width="8.28515625" style="154" customWidth="1"/>
    <col min="523" max="767" width="10" style="154"/>
    <col min="768" max="768" width="2.5703125" style="154" customWidth="1"/>
    <col min="769" max="769" width="7.140625" style="154" customWidth="1"/>
    <col min="770" max="770" width="23.5703125" style="154" customWidth="1"/>
    <col min="771" max="771" width="9.7109375" style="154" customWidth="1"/>
    <col min="772" max="772" width="0" style="154" hidden="1" customWidth="1"/>
    <col min="773" max="773" width="4.7109375" style="154" customWidth="1"/>
    <col min="774" max="774" width="14.42578125" style="154" customWidth="1"/>
    <col min="775" max="775" width="11.140625" style="154" customWidth="1"/>
    <col min="776" max="776" width="10.28515625" style="154" customWidth="1"/>
    <col min="777" max="777" width="13" style="154" customWidth="1"/>
    <col min="778" max="778" width="8.28515625" style="154" customWidth="1"/>
    <col min="779" max="1023" width="10" style="154"/>
    <col min="1024" max="1024" width="2.5703125" style="154" customWidth="1"/>
    <col min="1025" max="1025" width="7.140625" style="154" customWidth="1"/>
    <col min="1026" max="1026" width="23.5703125" style="154" customWidth="1"/>
    <col min="1027" max="1027" width="9.7109375" style="154" customWidth="1"/>
    <col min="1028" max="1028" width="0" style="154" hidden="1" customWidth="1"/>
    <col min="1029" max="1029" width="4.7109375" style="154" customWidth="1"/>
    <col min="1030" max="1030" width="14.42578125" style="154" customWidth="1"/>
    <col min="1031" max="1031" width="11.140625" style="154" customWidth="1"/>
    <col min="1032" max="1032" width="10.28515625" style="154" customWidth="1"/>
    <col min="1033" max="1033" width="13" style="154" customWidth="1"/>
    <col min="1034" max="1034" width="8.28515625" style="154" customWidth="1"/>
    <col min="1035" max="1279" width="10" style="154"/>
    <col min="1280" max="1280" width="2.5703125" style="154" customWidth="1"/>
    <col min="1281" max="1281" width="7.140625" style="154" customWidth="1"/>
    <col min="1282" max="1282" width="23.5703125" style="154" customWidth="1"/>
    <col min="1283" max="1283" width="9.7109375" style="154" customWidth="1"/>
    <col min="1284" max="1284" width="0" style="154" hidden="1" customWidth="1"/>
    <col min="1285" max="1285" width="4.7109375" style="154" customWidth="1"/>
    <col min="1286" max="1286" width="14.42578125" style="154" customWidth="1"/>
    <col min="1287" max="1287" width="11.140625" style="154" customWidth="1"/>
    <col min="1288" max="1288" width="10.28515625" style="154" customWidth="1"/>
    <col min="1289" max="1289" width="13" style="154" customWidth="1"/>
    <col min="1290" max="1290" width="8.28515625" style="154" customWidth="1"/>
    <col min="1291" max="1535" width="10" style="154"/>
    <col min="1536" max="1536" width="2.5703125" style="154" customWidth="1"/>
    <col min="1537" max="1537" width="7.140625" style="154" customWidth="1"/>
    <col min="1538" max="1538" width="23.5703125" style="154" customWidth="1"/>
    <col min="1539" max="1539" width="9.7109375" style="154" customWidth="1"/>
    <col min="1540" max="1540" width="0" style="154" hidden="1" customWidth="1"/>
    <col min="1541" max="1541" width="4.7109375" style="154" customWidth="1"/>
    <col min="1542" max="1542" width="14.42578125" style="154" customWidth="1"/>
    <col min="1543" max="1543" width="11.140625" style="154" customWidth="1"/>
    <col min="1544" max="1544" width="10.28515625" style="154" customWidth="1"/>
    <col min="1545" max="1545" width="13" style="154" customWidth="1"/>
    <col min="1546" max="1546" width="8.28515625" style="154" customWidth="1"/>
    <col min="1547" max="1791" width="10" style="154"/>
    <col min="1792" max="1792" width="2.5703125" style="154" customWidth="1"/>
    <col min="1793" max="1793" width="7.140625" style="154" customWidth="1"/>
    <col min="1794" max="1794" width="23.5703125" style="154" customWidth="1"/>
    <col min="1795" max="1795" width="9.7109375" style="154" customWidth="1"/>
    <col min="1796" max="1796" width="0" style="154" hidden="1" customWidth="1"/>
    <col min="1797" max="1797" width="4.7109375" style="154" customWidth="1"/>
    <col min="1798" max="1798" width="14.42578125" style="154" customWidth="1"/>
    <col min="1799" max="1799" width="11.140625" style="154" customWidth="1"/>
    <col min="1800" max="1800" width="10.28515625" style="154" customWidth="1"/>
    <col min="1801" max="1801" width="13" style="154" customWidth="1"/>
    <col min="1802" max="1802" width="8.28515625" style="154" customWidth="1"/>
    <col min="1803" max="2047" width="10" style="154"/>
    <col min="2048" max="2048" width="2.5703125" style="154" customWidth="1"/>
    <col min="2049" max="2049" width="7.140625" style="154" customWidth="1"/>
    <col min="2050" max="2050" width="23.5703125" style="154" customWidth="1"/>
    <col min="2051" max="2051" width="9.7109375" style="154" customWidth="1"/>
    <col min="2052" max="2052" width="0" style="154" hidden="1" customWidth="1"/>
    <col min="2053" max="2053" width="4.7109375" style="154" customWidth="1"/>
    <col min="2054" max="2054" width="14.42578125" style="154" customWidth="1"/>
    <col min="2055" max="2055" width="11.140625" style="154" customWidth="1"/>
    <col min="2056" max="2056" width="10.28515625" style="154" customWidth="1"/>
    <col min="2057" max="2057" width="13" style="154" customWidth="1"/>
    <col min="2058" max="2058" width="8.28515625" style="154" customWidth="1"/>
    <col min="2059" max="2303" width="10" style="154"/>
    <col min="2304" max="2304" width="2.5703125" style="154" customWidth="1"/>
    <col min="2305" max="2305" width="7.140625" style="154" customWidth="1"/>
    <col min="2306" max="2306" width="23.5703125" style="154" customWidth="1"/>
    <col min="2307" max="2307" width="9.7109375" style="154" customWidth="1"/>
    <col min="2308" max="2308" width="0" style="154" hidden="1" customWidth="1"/>
    <col min="2309" max="2309" width="4.7109375" style="154" customWidth="1"/>
    <col min="2310" max="2310" width="14.42578125" style="154" customWidth="1"/>
    <col min="2311" max="2311" width="11.140625" style="154" customWidth="1"/>
    <col min="2312" max="2312" width="10.28515625" style="154" customWidth="1"/>
    <col min="2313" max="2313" width="13" style="154" customWidth="1"/>
    <col min="2314" max="2314" width="8.28515625" style="154" customWidth="1"/>
    <col min="2315" max="2559" width="10" style="154"/>
    <col min="2560" max="2560" width="2.5703125" style="154" customWidth="1"/>
    <col min="2561" max="2561" width="7.140625" style="154" customWidth="1"/>
    <col min="2562" max="2562" width="23.5703125" style="154" customWidth="1"/>
    <col min="2563" max="2563" width="9.7109375" style="154" customWidth="1"/>
    <col min="2564" max="2564" width="0" style="154" hidden="1" customWidth="1"/>
    <col min="2565" max="2565" width="4.7109375" style="154" customWidth="1"/>
    <col min="2566" max="2566" width="14.42578125" style="154" customWidth="1"/>
    <col min="2567" max="2567" width="11.140625" style="154" customWidth="1"/>
    <col min="2568" max="2568" width="10.28515625" style="154" customWidth="1"/>
    <col min="2569" max="2569" width="13" style="154" customWidth="1"/>
    <col min="2570" max="2570" width="8.28515625" style="154" customWidth="1"/>
    <col min="2571" max="2815" width="10" style="154"/>
    <col min="2816" max="2816" width="2.5703125" style="154" customWidth="1"/>
    <col min="2817" max="2817" width="7.140625" style="154" customWidth="1"/>
    <col min="2818" max="2818" width="23.5703125" style="154" customWidth="1"/>
    <col min="2819" max="2819" width="9.7109375" style="154" customWidth="1"/>
    <col min="2820" max="2820" width="0" style="154" hidden="1" customWidth="1"/>
    <col min="2821" max="2821" width="4.7109375" style="154" customWidth="1"/>
    <col min="2822" max="2822" width="14.42578125" style="154" customWidth="1"/>
    <col min="2823" max="2823" width="11.140625" style="154" customWidth="1"/>
    <col min="2824" max="2824" width="10.28515625" style="154" customWidth="1"/>
    <col min="2825" max="2825" width="13" style="154" customWidth="1"/>
    <col min="2826" max="2826" width="8.28515625" style="154" customWidth="1"/>
    <col min="2827" max="3071" width="10" style="154"/>
    <col min="3072" max="3072" width="2.5703125" style="154" customWidth="1"/>
    <col min="3073" max="3073" width="7.140625" style="154" customWidth="1"/>
    <col min="3074" max="3074" width="23.5703125" style="154" customWidth="1"/>
    <col min="3075" max="3075" width="9.7109375" style="154" customWidth="1"/>
    <col min="3076" max="3076" width="0" style="154" hidden="1" customWidth="1"/>
    <col min="3077" max="3077" width="4.7109375" style="154" customWidth="1"/>
    <col min="3078" max="3078" width="14.42578125" style="154" customWidth="1"/>
    <col min="3079" max="3079" width="11.140625" style="154" customWidth="1"/>
    <col min="3080" max="3080" width="10.28515625" style="154" customWidth="1"/>
    <col min="3081" max="3081" width="13" style="154" customWidth="1"/>
    <col min="3082" max="3082" width="8.28515625" style="154" customWidth="1"/>
    <col min="3083" max="3327" width="10" style="154"/>
    <col min="3328" max="3328" width="2.5703125" style="154" customWidth="1"/>
    <col min="3329" max="3329" width="7.140625" style="154" customWidth="1"/>
    <col min="3330" max="3330" width="23.5703125" style="154" customWidth="1"/>
    <col min="3331" max="3331" width="9.7109375" style="154" customWidth="1"/>
    <col min="3332" max="3332" width="0" style="154" hidden="1" customWidth="1"/>
    <col min="3333" max="3333" width="4.7109375" style="154" customWidth="1"/>
    <col min="3334" max="3334" width="14.42578125" style="154" customWidth="1"/>
    <col min="3335" max="3335" width="11.140625" style="154" customWidth="1"/>
    <col min="3336" max="3336" width="10.28515625" style="154" customWidth="1"/>
    <col min="3337" max="3337" width="13" style="154" customWidth="1"/>
    <col min="3338" max="3338" width="8.28515625" style="154" customWidth="1"/>
    <col min="3339" max="3583" width="10" style="154"/>
    <col min="3584" max="3584" width="2.5703125" style="154" customWidth="1"/>
    <col min="3585" max="3585" width="7.140625" style="154" customWidth="1"/>
    <col min="3586" max="3586" width="23.5703125" style="154" customWidth="1"/>
    <col min="3587" max="3587" width="9.7109375" style="154" customWidth="1"/>
    <col min="3588" max="3588" width="0" style="154" hidden="1" customWidth="1"/>
    <col min="3589" max="3589" width="4.7109375" style="154" customWidth="1"/>
    <col min="3590" max="3590" width="14.42578125" style="154" customWidth="1"/>
    <col min="3591" max="3591" width="11.140625" style="154" customWidth="1"/>
    <col min="3592" max="3592" width="10.28515625" style="154" customWidth="1"/>
    <col min="3593" max="3593" width="13" style="154" customWidth="1"/>
    <col min="3594" max="3594" width="8.28515625" style="154" customWidth="1"/>
    <col min="3595" max="3839" width="10" style="154"/>
    <col min="3840" max="3840" width="2.5703125" style="154" customWidth="1"/>
    <col min="3841" max="3841" width="7.140625" style="154" customWidth="1"/>
    <col min="3842" max="3842" width="23.5703125" style="154" customWidth="1"/>
    <col min="3843" max="3843" width="9.7109375" style="154" customWidth="1"/>
    <col min="3844" max="3844" width="0" style="154" hidden="1" customWidth="1"/>
    <col min="3845" max="3845" width="4.7109375" style="154" customWidth="1"/>
    <col min="3846" max="3846" width="14.42578125" style="154" customWidth="1"/>
    <col min="3847" max="3847" width="11.140625" style="154" customWidth="1"/>
    <col min="3848" max="3848" width="10.28515625" style="154" customWidth="1"/>
    <col min="3849" max="3849" width="13" style="154" customWidth="1"/>
    <col min="3850" max="3850" width="8.28515625" style="154" customWidth="1"/>
    <col min="3851" max="4095" width="10" style="154"/>
    <col min="4096" max="4096" width="2.5703125" style="154" customWidth="1"/>
    <col min="4097" max="4097" width="7.140625" style="154" customWidth="1"/>
    <col min="4098" max="4098" width="23.5703125" style="154" customWidth="1"/>
    <col min="4099" max="4099" width="9.7109375" style="154" customWidth="1"/>
    <col min="4100" max="4100" width="0" style="154" hidden="1" customWidth="1"/>
    <col min="4101" max="4101" width="4.7109375" style="154" customWidth="1"/>
    <col min="4102" max="4102" width="14.42578125" style="154" customWidth="1"/>
    <col min="4103" max="4103" width="11.140625" style="154" customWidth="1"/>
    <col min="4104" max="4104" width="10.28515625" style="154" customWidth="1"/>
    <col min="4105" max="4105" width="13" style="154" customWidth="1"/>
    <col min="4106" max="4106" width="8.28515625" style="154" customWidth="1"/>
    <col min="4107" max="4351" width="10" style="154"/>
    <col min="4352" max="4352" width="2.5703125" style="154" customWidth="1"/>
    <col min="4353" max="4353" width="7.140625" style="154" customWidth="1"/>
    <col min="4354" max="4354" width="23.5703125" style="154" customWidth="1"/>
    <col min="4355" max="4355" width="9.7109375" style="154" customWidth="1"/>
    <col min="4356" max="4356" width="0" style="154" hidden="1" customWidth="1"/>
    <col min="4357" max="4357" width="4.7109375" style="154" customWidth="1"/>
    <col min="4358" max="4358" width="14.42578125" style="154" customWidth="1"/>
    <col min="4359" max="4359" width="11.140625" style="154" customWidth="1"/>
    <col min="4360" max="4360" width="10.28515625" style="154" customWidth="1"/>
    <col min="4361" max="4361" width="13" style="154" customWidth="1"/>
    <col min="4362" max="4362" width="8.28515625" style="154" customWidth="1"/>
    <col min="4363" max="4607" width="10" style="154"/>
    <col min="4608" max="4608" width="2.5703125" style="154" customWidth="1"/>
    <col min="4609" max="4609" width="7.140625" style="154" customWidth="1"/>
    <col min="4610" max="4610" width="23.5703125" style="154" customWidth="1"/>
    <col min="4611" max="4611" width="9.7109375" style="154" customWidth="1"/>
    <col min="4612" max="4612" width="0" style="154" hidden="1" customWidth="1"/>
    <col min="4613" max="4613" width="4.7109375" style="154" customWidth="1"/>
    <col min="4614" max="4614" width="14.42578125" style="154" customWidth="1"/>
    <col min="4615" max="4615" width="11.140625" style="154" customWidth="1"/>
    <col min="4616" max="4616" width="10.28515625" style="154" customWidth="1"/>
    <col min="4617" max="4617" width="13" style="154" customWidth="1"/>
    <col min="4618" max="4618" width="8.28515625" style="154" customWidth="1"/>
    <col min="4619" max="4863" width="10" style="154"/>
    <col min="4864" max="4864" width="2.5703125" style="154" customWidth="1"/>
    <col min="4865" max="4865" width="7.140625" style="154" customWidth="1"/>
    <col min="4866" max="4866" width="23.5703125" style="154" customWidth="1"/>
    <col min="4867" max="4867" width="9.7109375" style="154" customWidth="1"/>
    <col min="4868" max="4868" width="0" style="154" hidden="1" customWidth="1"/>
    <col min="4869" max="4869" width="4.7109375" style="154" customWidth="1"/>
    <col min="4870" max="4870" width="14.42578125" style="154" customWidth="1"/>
    <col min="4871" max="4871" width="11.140625" style="154" customWidth="1"/>
    <col min="4872" max="4872" width="10.28515625" style="154" customWidth="1"/>
    <col min="4873" max="4873" width="13" style="154" customWidth="1"/>
    <col min="4874" max="4874" width="8.28515625" style="154" customWidth="1"/>
    <col min="4875" max="5119" width="10" style="154"/>
    <col min="5120" max="5120" width="2.5703125" style="154" customWidth="1"/>
    <col min="5121" max="5121" width="7.140625" style="154" customWidth="1"/>
    <col min="5122" max="5122" width="23.5703125" style="154" customWidth="1"/>
    <col min="5123" max="5123" width="9.7109375" style="154" customWidth="1"/>
    <col min="5124" max="5124" width="0" style="154" hidden="1" customWidth="1"/>
    <col min="5125" max="5125" width="4.7109375" style="154" customWidth="1"/>
    <col min="5126" max="5126" width="14.42578125" style="154" customWidth="1"/>
    <col min="5127" max="5127" width="11.140625" style="154" customWidth="1"/>
    <col min="5128" max="5128" width="10.28515625" style="154" customWidth="1"/>
    <col min="5129" max="5129" width="13" style="154" customWidth="1"/>
    <col min="5130" max="5130" width="8.28515625" style="154" customWidth="1"/>
    <col min="5131" max="5375" width="10" style="154"/>
    <col min="5376" max="5376" width="2.5703125" style="154" customWidth="1"/>
    <col min="5377" max="5377" width="7.140625" style="154" customWidth="1"/>
    <col min="5378" max="5378" width="23.5703125" style="154" customWidth="1"/>
    <col min="5379" max="5379" width="9.7109375" style="154" customWidth="1"/>
    <col min="5380" max="5380" width="0" style="154" hidden="1" customWidth="1"/>
    <col min="5381" max="5381" width="4.7109375" style="154" customWidth="1"/>
    <col min="5382" max="5382" width="14.42578125" style="154" customWidth="1"/>
    <col min="5383" max="5383" width="11.140625" style="154" customWidth="1"/>
    <col min="5384" max="5384" width="10.28515625" style="154" customWidth="1"/>
    <col min="5385" max="5385" width="13" style="154" customWidth="1"/>
    <col min="5386" max="5386" width="8.28515625" style="154" customWidth="1"/>
    <col min="5387" max="5631" width="10" style="154"/>
    <col min="5632" max="5632" width="2.5703125" style="154" customWidth="1"/>
    <col min="5633" max="5633" width="7.140625" style="154" customWidth="1"/>
    <col min="5634" max="5634" width="23.5703125" style="154" customWidth="1"/>
    <col min="5635" max="5635" width="9.7109375" style="154" customWidth="1"/>
    <col min="5636" max="5636" width="0" style="154" hidden="1" customWidth="1"/>
    <col min="5637" max="5637" width="4.7109375" style="154" customWidth="1"/>
    <col min="5638" max="5638" width="14.42578125" style="154" customWidth="1"/>
    <col min="5639" max="5639" width="11.140625" style="154" customWidth="1"/>
    <col min="5640" max="5640" width="10.28515625" style="154" customWidth="1"/>
    <col min="5641" max="5641" width="13" style="154" customWidth="1"/>
    <col min="5642" max="5642" width="8.28515625" style="154" customWidth="1"/>
    <col min="5643" max="5887" width="10" style="154"/>
    <col min="5888" max="5888" width="2.5703125" style="154" customWidth="1"/>
    <col min="5889" max="5889" width="7.140625" style="154" customWidth="1"/>
    <col min="5890" max="5890" width="23.5703125" style="154" customWidth="1"/>
    <col min="5891" max="5891" width="9.7109375" style="154" customWidth="1"/>
    <col min="5892" max="5892" width="0" style="154" hidden="1" customWidth="1"/>
    <col min="5893" max="5893" width="4.7109375" style="154" customWidth="1"/>
    <col min="5894" max="5894" width="14.42578125" style="154" customWidth="1"/>
    <col min="5895" max="5895" width="11.140625" style="154" customWidth="1"/>
    <col min="5896" max="5896" width="10.28515625" style="154" customWidth="1"/>
    <col min="5897" max="5897" width="13" style="154" customWidth="1"/>
    <col min="5898" max="5898" width="8.28515625" style="154" customWidth="1"/>
    <col min="5899" max="6143" width="10" style="154"/>
    <col min="6144" max="6144" width="2.5703125" style="154" customWidth="1"/>
    <col min="6145" max="6145" width="7.140625" style="154" customWidth="1"/>
    <col min="6146" max="6146" width="23.5703125" style="154" customWidth="1"/>
    <col min="6147" max="6147" width="9.7109375" style="154" customWidth="1"/>
    <col min="6148" max="6148" width="0" style="154" hidden="1" customWidth="1"/>
    <col min="6149" max="6149" width="4.7109375" style="154" customWidth="1"/>
    <col min="6150" max="6150" width="14.42578125" style="154" customWidth="1"/>
    <col min="6151" max="6151" width="11.140625" style="154" customWidth="1"/>
    <col min="6152" max="6152" width="10.28515625" style="154" customWidth="1"/>
    <col min="6153" max="6153" width="13" style="154" customWidth="1"/>
    <col min="6154" max="6154" width="8.28515625" style="154" customWidth="1"/>
    <col min="6155" max="6399" width="10" style="154"/>
    <col min="6400" max="6400" width="2.5703125" style="154" customWidth="1"/>
    <col min="6401" max="6401" width="7.140625" style="154" customWidth="1"/>
    <col min="6402" max="6402" width="23.5703125" style="154" customWidth="1"/>
    <col min="6403" max="6403" width="9.7109375" style="154" customWidth="1"/>
    <col min="6404" max="6404" width="0" style="154" hidden="1" customWidth="1"/>
    <col min="6405" max="6405" width="4.7109375" style="154" customWidth="1"/>
    <col min="6406" max="6406" width="14.42578125" style="154" customWidth="1"/>
    <col min="6407" max="6407" width="11.140625" style="154" customWidth="1"/>
    <col min="6408" max="6408" width="10.28515625" style="154" customWidth="1"/>
    <col min="6409" max="6409" width="13" style="154" customWidth="1"/>
    <col min="6410" max="6410" width="8.28515625" style="154" customWidth="1"/>
    <col min="6411" max="6655" width="10" style="154"/>
    <col min="6656" max="6656" width="2.5703125" style="154" customWidth="1"/>
    <col min="6657" max="6657" width="7.140625" style="154" customWidth="1"/>
    <col min="6658" max="6658" width="23.5703125" style="154" customWidth="1"/>
    <col min="6659" max="6659" width="9.7109375" style="154" customWidth="1"/>
    <col min="6660" max="6660" width="0" style="154" hidden="1" customWidth="1"/>
    <col min="6661" max="6661" width="4.7109375" style="154" customWidth="1"/>
    <col min="6662" max="6662" width="14.42578125" style="154" customWidth="1"/>
    <col min="6663" max="6663" width="11.140625" style="154" customWidth="1"/>
    <col min="6664" max="6664" width="10.28515625" style="154" customWidth="1"/>
    <col min="6665" max="6665" width="13" style="154" customWidth="1"/>
    <col min="6666" max="6666" width="8.28515625" style="154" customWidth="1"/>
    <col min="6667" max="6911" width="10" style="154"/>
    <col min="6912" max="6912" width="2.5703125" style="154" customWidth="1"/>
    <col min="6913" max="6913" width="7.140625" style="154" customWidth="1"/>
    <col min="6914" max="6914" width="23.5703125" style="154" customWidth="1"/>
    <col min="6915" max="6915" width="9.7109375" style="154" customWidth="1"/>
    <col min="6916" max="6916" width="0" style="154" hidden="1" customWidth="1"/>
    <col min="6917" max="6917" width="4.7109375" style="154" customWidth="1"/>
    <col min="6918" max="6918" width="14.42578125" style="154" customWidth="1"/>
    <col min="6919" max="6919" width="11.140625" style="154" customWidth="1"/>
    <col min="6920" max="6920" width="10.28515625" style="154" customWidth="1"/>
    <col min="6921" max="6921" width="13" style="154" customWidth="1"/>
    <col min="6922" max="6922" width="8.28515625" style="154" customWidth="1"/>
    <col min="6923" max="7167" width="10" style="154"/>
    <col min="7168" max="7168" width="2.5703125" style="154" customWidth="1"/>
    <col min="7169" max="7169" width="7.140625" style="154" customWidth="1"/>
    <col min="7170" max="7170" width="23.5703125" style="154" customWidth="1"/>
    <col min="7171" max="7171" width="9.7109375" style="154" customWidth="1"/>
    <col min="7172" max="7172" width="0" style="154" hidden="1" customWidth="1"/>
    <col min="7173" max="7173" width="4.7109375" style="154" customWidth="1"/>
    <col min="7174" max="7174" width="14.42578125" style="154" customWidth="1"/>
    <col min="7175" max="7175" width="11.140625" style="154" customWidth="1"/>
    <col min="7176" max="7176" width="10.28515625" style="154" customWidth="1"/>
    <col min="7177" max="7177" width="13" style="154" customWidth="1"/>
    <col min="7178" max="7178" width="8.28515625" style="154" customWidth="1"/>
    <col min="7179" max="7423" width="10" style="154"/>
    <col min="7424" max="7424" width="2.5703125" style="154" customWidth="1"/>
    <col min="7425" max="7425" width="7.140625" style="154" customWidth="1"/>
    <col min="7426" max="7426" width="23.5703125" style="154" customWidth="1"/>
    <col min="7427" max="7427" width="9.7109375" style="154" customWidth="1"/>
    <col min="7428" max="7428" width="0" style="154" hidden="1" customWidth="1"/>
    <col min="7429" max="7429" width="4.7109375" style="154" customWidth="1"/>
    <col min="7430" max="7430" width="14.42578125" style="154" customWidth="1"/>
    <col min="7431" max="7431" width="11.140625" style="154" customWidth="1"/>
    <col min="7432" max="7432" width="10.28515625" style="154" customWidth="1"/>
    <col min="7433" max="7433" width="13" style="154" customWidth="1"/>
    <col min="7434" max="7434" width="8.28515625" style="154" customWidth="1"/>
    <col min="7435" max="7679" width="10" style="154"/>
    <col min="7680" max="7680" width="2.5703125" style="154" customWidth="1"/>
    <col min="7681" max="7681" width="7.140625" style="154" customWidth="1"/>
    <col min="7682" max="7682" width="23.5703125" style="154" customWidth="1"/>
    <col min="7683" max="7683" width="9.7109375" style="154" customWidth="1"/>
    <col min="7684" max="7684" width="0" style="154" hidden="1" customWidth="1"/>
    <col min="7685" max="7685" width="4.7109375" style="154" customWidth="1"/>
    <col min="7686" max="7686" width="14.42578125" style="154" customWidth="1"/>
    <col min="7687" max="7687" width="11.140625" style="154" customWidth="1"/>
    <col min="7688" max="7688" width="10.28515625" style="154" customWidth="1"/>
    <col min="7689" max="7689" width="13" style="154" customWidth="1"/>
    <col min="7690" max="7690" width="8.28515625" style="154" customWidth="1"/>
    <col min="7691" max="7935" width="10" style="154"/>
    <col min="7936" max="7936" width="2.5703125" style="154" customWidth="1"/>
    <col min="7937" max="7937" width="7.140625" style="154" customWidth="1"/>
    <col min="7938" max="7938" width="23.5703125" style="154" customWidth="1"/>
    <col min="7939" max="7939" width="9.7109375" style="154" customWidth="1"/>
    <col min="7940" max="7940" width="0" style="154" hidden="1" customWidth="1"/>
    <col min="7941" max="7941" width="4.7109375" style="154" customWidth="1"/>
    <col min="7942" max="7942" width="14.42578125" style="154" customWidth="1"/>
    <col min="7943" max="7943" width="11.140625" style="154" customWidth="1"/>
    <col min="7944" max="7944" width="10.28515625" style="154" customWidth="1"/>
    <col min="7945" max="7945" width="13" style="154" customWidth="1"/>
    <col min="7946" max="7946" width="8.28515625" style="154" customWidth="1"/>
    <col min="7947" max="8191" width="10" style="154"/>
    <col min="8192" max="8192" width="2.5703125" style="154" customWidth="1"/>
    <col min="8193" max="8193" width="7.140625" style="154" customWidth="1"/>
    <col min="8194" max="8194" width="23.5703125" style="154" customWidth="1"/>
    <col min="8195" max="8195" width="9.7109375" style="154" customWidth="1"/>
    <col min="8196" max="8196" width="0" style="154" hidden="1" customWidth="1"/>
    <col min="8197" max="8197" width="4.7109375" style="154" customWidth="1"/>
    <col min="8198" max="8198" width="14.42578125" style="154" customWidth="1"/>
    <col min="8199" max="8199" width="11.140625" style="154" customWidth="1"/>
    <col min="8200" max="8200" width="10.28515625" style="154" customWidth="1"/>
    <col min="8201" max="8201" width="13" style="154" customWidth="1"/>
    <col min="8202" max="8202" width="8.28515625" style="154" customWidth="1"/>
    <col min="8203" max="8447" width="10" style="154"/>
    <col min="8448" max="8448" width="2.5703125" style="154" customWidth="1"/>
    <col min="8449" max="8449" width="7.140625" style="154" customWidth="1"/>
    <col min="8450" max="8450" width="23.5703125" style="154" customWidth="1"/>
    <col min="8451" max="8451" width="9.7109375" style="154" customWidth="1"/>
    <col min="8452" max="8452" width="0" style="154" hidden="1" customWidth="1"/>
    <col min="8453" max="8453" width="4.7109375" style="154" customWidth="1"/>
    <col min="8454" max="8454" width="14.42578125" style="154" customWidth="1"/>
    <col min="8455" max="8455" width="11.140625" style="154" customWidth="1"/>
    <col min="8456" max="8456" width="10.28515625" style="154" customWidth="1"/>
    <col min="8457" max="8457" width="13" style="154" customWidth="1"/>
    <col min="8458" max="8458" width="8.28515625" style="154" customWidth="1"/>
    <col min="8459" max="8703" width="10" style="154"/>
    <col min="8704" max="8704" width="2.5703125" style="154" customWidth="1"/>
    <col min="8705" max="8705" width="7.140625" style="154" customWidth="1"/>
    <col min="8706" max="8706" width="23.5703125" style="154" customWidth="1"/>
    <col min="8707" max="8707" width="9.7109375" style="154" customWidth="1"/>
    <col min="8708" max="8708" width="0" style="154" hidden="1" customWidth="1"/>
    <col min="8709" max="8709" width="4.7109375" style="154" customWidth="1"/>
    <col min="8710" max="8710" width="14.42578125" style="154" customWidth="1"/>
    <col min="8711" max="8711" width="11.140625" style="154" customWidth="1"/>
    <col min="8712" max="8712" width="10.28515625" style="154" customWidth="1"/>
    <col min="8713" max="8713" width="13" style="154" customWidth="1"/>
    <col min="8714" max="8714" width="8.28515625" style="154" customWidth="1"/>
    <col min="8715" max="8959" width="10" style="154"/>
    <col min="8960" max="8960" width="2.5703125" style="154" customWidth="1"/>
    <col min="8961" max="8961" width="7.140625" style="154" customWidth="1"/>
    <col min="8962" max="8962" width="23.5703125" style="154" customWidth="1"/>
    <col min="8963" max="8963" width="9.7109375" style="154" customWidth="1"/>
    <col min="8964" max="8964" width="0" style="154" hidden="1" customWidth="1"/>
    <col min="8965" max="8965" width="4.7109375" style="154" customWidth="1"/>
    <col min="8966" max="8966" width="14.42578125" style="154" customWidth="1"/>
    <col min="8967" max="8967" width="11.140625" style="154" customWidth="1"/>
    <col min="8968" max="8968" width="10.28515625" style="154" customWidth="1"/>
    <col min="8969" max="8969" width="13" style="154" customWidth="1"/>
    <col min="8970" max="8970" width="8.28515625" style="154" customWidth="1"/>
    <col min="8971" max="9215" width="10" style="154"/>
    <col min="9216" max="9216" width="2.5703125" style="154" customWidth="1"/>
    <col min="9217" max="9217" width="7.140625" style="154" customWidth="1"/>
    <col min="9218" max="9218" width="23.5703125" style="154" customWidth="1"/>
    <col min="9219" max="9219" width="9.7109375" style="154" customWidth="1"/>
    <col min="9220" max="9220" width="0" style="154" hidden="1" customWidth="1"/>
    <col min="9221" max="9221" width="4.7109375" style="154" customWidth="1"/>
    <col min="9222" max="9222" width="14.42578125" style="154" customWidth="1"/>
    <col min="9223" max="9223" width="11.140625" style="154" customWidth="1"/>
    <col min="9224" max="9224" width="10.28515625" style="154" customWidth="1"/>
    <col min="9225" max="9225" width="13" style="154" customWidth="1"/>
    <col min="9226" max="9226" width="8.28515625" style="154" customWidth="1"/>
    <col min="9227" max="9471" width="10" style="154"/>
    <col min="9472" max="9472" width="2.5703125" style="154" customWidth="1"/>
    <col min="9473" max="9473" width="7.140625" style="154" customWidth="1"/>
    <col min="9474" max="9474" width="23.5703125" style="154" customWidth="1"/>
    <col min="9475" max="9475" width="9.7109375" style="154" customWidth="1"/>
    <col min="9476" max="9476" width="0" style="154" hidden="1" customWidth="1"/>
    <col min="9477" max="9477" width="4.7109375" style="154" customWidth="1"/>
    <col min="9478" max="9478" width="14.42578125" style="154" customWidth="1"/>
    <col min="9479" max="9479" width="11.140625" style="154" customWidth="1"/>
    <col min="9480" max="9480" width="10.28515625" style="154" customWidth="1"/>
    <col min="9481" max="9481" width="13" style="154" customWidth="1"/>
    <col min="9482" max="9482" width="8.28515625" style="154" customWidth="1"/>
    <col min="9483" max="9727" width="10" style="154"/>
    <col min="9728" max="9728" width="2.5703125" style="154" customWidth="1"/>
    <col min="9729" max="9729" width="7.140625" style="154" customWidth="1"/>
    <col min="9730" max="9730" width="23.5703125" style="154" customWidth="1"/>
    <col min="9731" max="9731" width="9.7109375" style="154" customWidth="1"/>
    <col min="9732" max="9732" width="0" style="154" hidden="1" customWidth="1"/>
    <col min="9733" max="9733" width="4.7109375" style="154" customWidth="1"/>
    <col min="9734" max="9734" width="14.42578125" style="154" customWidth="1"/>
    <col min="9735" max="9735" width="11.140625" style="154" customWidth="1"/>
    <col min="9736" max="9736" width="10.28515625" style="154" customWidth="1"/>
    <col min="9737" max="9737" width="13" style="154" customWidth="1"/>
    <col min="9738" max="9738" width="8.28515625" style="154" customWidth="1"/>
    <col min="9739" max="9983" width="10" style="154"/>
    <col min="9984" max="9984" width="2.5703125" style="154" customWidth="1"/>
    <col min="9985" max="9985" width="7.140625" style="154" customWidth="1"/>
    <col min="9986" max="9986" width="23.5703125" style="154" customWidth="1"/>
    <col min="9987" max="9987" width="9.7109375" style="154" customWidth="1"/>
    <col min="9988" max="9988" width="0" style="154" hidden="1" customWidth="1"/>
    <col min="9989" max="9989" width="4.7109375" style="154" customWidth="1"/>
    <col min="9990" max="9990" width="14.42578125" style="154" customWidth="1"/>
    <col min="9991" max="9991" width="11.140625" style="154" customWidth="1"/>
    <col min="9992" max="9992" width="10.28515625" style="154" customWidth="1"/>
    <col min="9993" max="9993" width="13" style="154" customWidth="1"/>
    <col min="9994" max="9994" width="8.28515625" style="154" customWidth="1"/>
    <col min="9995" max="10239" width="10" style="154"/>
    <col min="10240" max="10240" width="2.5703125" style="154" customWidth="1"/>
    <col min="10241" max="10241" width="7.140625" style="154" customWidth="1"/>
    <col min="10242" max="10242" width="23.5703125" style="154" customWidth="1"/>
    <col min="10243" max="10243" width="9.7109375" style="154" customWidth="1"/>
    <col min="10244" max="10244" width="0" style="154" hidden="1" customWidth="1"/>
    <col min="10245" max="10245" width="4.7109375" style="154" customWidth="1"/>
    <col min="10246" max="10246" width="14.42578125" style="154" customWidth="1"/>
    <col min="10247" max="10247" width="11.140625" style="154" customWidth="1"/>
    <col min="10248" max="10248" width="10.28515625" style="154" customWidth="1"/>
    <col min="10249" max="10249" width="13" style="154" customWidth="1"/>
    <col min="10250" max="10250" width="8.28515625" style="154" customWidth="1"/>
    <col min="10251" max="10495" width="10" style="154"/>
    <col min="10496" max="10496" width="2.5703125" style="154" customWidth="1"/>
    <col min="10497" max="10497" width="7.140625" style="154" customWidth="1"/>
    <col min="10498" max="10498" width="23.5703125" style="154" customWidth="1"/>
    <col min="10499" max="10499" width="9.7109375" style="154" customWidth="1"/>
    <col min="10500" max="10500" width="0" style="154" hidden="1" customWidth="1"/>
    <col min="10501" max="10501" width="4.7109375" style="154" customWidth="1"/>
    <col min="10502" max="10502" width="14.42578125" style="154" customWidth="1"/>
    <col min="10503" max="10503" width="11.140625" style="154" customWidth="1"/>
    <col min="10504" max="10504" width="10.28515625" style="154" customWidth="1"/>
    <col min="10505" max="10505" width="13" style="154" customWidth="1"/>
    <col min="10506" max="10506" width="8.28515625" style="154" customWidth="1"/>
    <col min="10507" max="10751" width="10" style="154"/>
    <col min="10752" max="10752" width="2.5703125" style="154" customWidth="1"/>
    <col min="10753" max="10753" width="7.140625" style="154" customWidth="1"/>
    <col min="10754" max="10754" width="23.5703125" style="154" customWidth="1"/>
    <col min="10755" max="10755" width="9.7109375" style="154" customWidth="1"/>
    <col min="10756" max="10756" width="0" style="154" hidden="1" customWidth="1"/>
    <col min="10757" max="10757" width="4.7109375" style="154" customWidth="1"/>
    <col min="10758" max="10758" width="14.42578125" style="154" customWidth="1"/>
    <col min="10759" max="10759" width="11.140625" style="154" customWidth="1"/>
    <col min="10760" max="10760" width="10.28515625" style="154" customWidth="1"/>
    <col min="10761" max="10761" width="13" style="154" customWidth="1"/>
    <col min="10762" max="10762" width="8.28515625" style="154" customWidth="1"/>
    <col min="10763" max="11007" width="10" style="154"/>
    <col min="11008" max="11008" width="2.5703125" style="154" customWidth="1"/>
    <col min="11009" max="11009" width="7.140625" style="154" customWidth="1"/>
    <col min="11010" max="11010" width="23.5703125" style="154" customWidth="1"/>
    <col min="11011" max="11011" width="9.7109375" style="154" customWidth="1"/>
    <col min="11012" max="11012" width="0" style="154" hidden="1" customWidth="1"/>
    <col min="11013" max="11013" width="4.7109375" style="154" customWidth="1"/>
    <col min="11014" max="11014" width="14.42578125" style="154" customWidth="1"/>
    <col min="11015" max="11015" width="11.140625" style="154" customWidth="1"/>
    <col min="11016" max="11016" width="10.28515625" style="154" customWidth="1"/>
    <col min="11017" max="11017" width="13" style="154" customWidth="1"/>
    <col min="11018" max="11018" width="8.28515625" style="154" customWidth="1"/>
    <col min="11019" max="11263" width="10" style="154"/>
    <col min="11264" max="11264" width="2.5703125" style="154" customWidth="1"/>
    <col min="11265" max="11265" width="7.140625" style="154" customWidth="1"/>
    <col min="11266" max="11266" width="23.5703125" style="154" customWidth="1"/>
    <col min="11267" max="11267" width="9.7109375" style="154" customWidth="1"/>
    <col min="11268" max="11268" width="0" style="154" hidden="1" customWidth="1"/>
    <col min="11269" max="11269" width="4.7109375" style="154" customWidth="1"/>
    <col min="11270" max="11270" width="14.42578125" style="154" customWidth="1"/>
    <col min="11271" max="11271" width="11.140625" style="154" customWidth="1"/>
    <col min="11272" max="11272" width="10.28515625" style="154" customWidth="1"/>
    <col min="11273" max="11273" width="13" style="154" customWidth="1"/>
    <col min="11274" max="11274" width="8.28515625" style="154" customWidth="1"/>
    <col min="11275" max="11519" width="10" style="154"/>
    <col min="11520" max="11520" width="2.5703125" style="154" customWidth="1"/>
    <col min="11521" max="11521" width="7.140625" style="154" customWidth="1"/>
    <col min="11522" max="11522" width="23.5703125" style="154" customWidth="1"/>
    <col min="11523" max="11523" width="9.7109375" style="154" customWidth="1"/>
    <col min="11524" max="11524" width="0" style="154" hidden="1" customWidth="1"/>
    <col min="11525" max="11525" width="4.7109375" style="154" customWidth="1"/>
    <col min="11526" max="11526" width="14.42578125" style="154" customWidth="1"/>
    <col min="11527" max="11527" width="11.140625" style="154" customWidth="1"/>
    <col min="11528" max="11528" width="10.28515625" style="154" customWidth="1"/>
    <col min="11529" max="11529" width="13" style="154" customWidth="1"/>
    <col min="11530" max="11530" width="8.28515625" style="154" customWidth="1"/>
    <col min="11531" max="11775" width="10" style="154"/>
    <col min="11776" max="11776" width="2.5703125" style="154" customWidth="1"/>
    <col min="11777" max="11777" width="7.140625" style="154" customWidth="1"/>
    <col min="11778" max="11778" width="23.5703125" style="154" customWidth="1"/>
    <col min="11779" max="11779" width="9.7109375" style="154" customWidth="1"/>
    <col min="11780" max="11780" width="0" style="154" hidden="1" customWidth="1"/>
    <col min="11781" max="11781" width="4.7109375" style="154" customWidth="1"/>
    <col min="11782" max="11782" width="14.42578125" style="154" customWidth="1"/>
    <col min="11783" max="11783" width="11.140625" style="154" customWidth="1"/>
    <col min="11784" max="11784" width="10.28515625" style="154" customWidth="1"/>
    <col min="11785" max="11785" width="13" style="154" customWidth="1"/>
    <col min="11786" max="11786" width="8.28515625" style="154" customWidth="1"/>
    <col min="11787" max="12031" width="10" style="154"/>
    <col min="12032" max="12032" width="2.5703125" style="154" customWidth="1"/>
    <col min="12033" max="12033" width="7.140625" style="154" customWidth="1"/>
    <col min="12034" max="12034" width="23.5703125" style="154" customWidth="1"/>
    <col min="12035" max="12035" width="9.7109375" style="154" customWidth="1"/>
    <col min="12036" max="12036" width="0" style="154" hidden="1" customWidth="1"/>
    <col min="12037" max="12037" width="4.7109375" style="154" customWidth="1"/>
    <col min="12038" max="12038" width="14.42578125" style="154" customWidth="1"/>
    <col min="12039" max="12039" width="11.140625" style="154" customWidth="1"/>
    <col min="12040" max="12040" width="10.28515625" style="154" customWidth="1"/>
    <col min="12041" max="12041" width="13" style="154" customWidth="1"/>
    <col min="12042" max="12042" width="8.28515625" style="154" customWidth="1"/>
    <col min="12043" max="12287" width="10" style="154"/>
    <col min="12288" max="12288" width="2.5703125" style="154" customWidth="1"/>
    <col min="12289" max="12289" width="7.140625" style="154" customWidth="1"/>
    <col min="12290" max="12290" width="23.5703125" style="154" customWidth="1"/>
    <col min="12291" max="12291" width="9.7109375" style="154" customWidth="1"/>
    <col min="12292" max="12292" width="0" style="154" hidden="1" customWidth="1"/>
    <col min="12293" max="12293" width="4.7109375" style="154" customWidth="1"/>
    <col min="12294" max="12294" width="14.42578125" style="154" customWidth="1"/>
    <col min="12295" max="12295" width="11.140625" style="154" customWidth="1"/>
    <col min="12296" max="12296" width="10.28515625" style="154" customWidth="1"/>
    <col min="12297" max="12297" width="13" style="154" customWidth="1"/>
    <col min="12298" max="12298" width="8.28515625" style="154" customWidth="1"/>
    <col min="12299" max="12543" width="10" style="154"/>
    <col min="12544" max="12544" width="2.5703125" style="154" customWidth="1"/>
    <col min="12545" max="12545" width="7.140625" style="154" customWidth="1"/>
    <col min="12546" max="12546" width="23.5703125" style="154" customWidth="1"/>
    <col min="12547" max="12547" width="9.7109375" style="154" customWidth="1"/>
    <col min="12548" max="12548" width="0" style="154" hidden="1" customWidth="1"/>
    <col min="12549" max="12549" width="4.7109375" style="154" customWidth="1"/>
    <col min="12550" max="12550" width="14.42578125" style="154" customWidth="1"/>
    <col min="12551" max="12551" width="11.140625" style="154" customWidth="1"/>
    <col min="12552" max="12552" width="10.28515625" style="154" customWidth="1"/>
    <col min="12553" max="12553" width="13" style="154" customWidth="1"/>
    <col min="12554" max="12554" width="8.28515625" style="154" customWidth="1"/>
    <col min="12555" max="12799" width="10" style="154"/>
    <col min="12800" max="12800" width="2.5703125" style="154" customWidth="1"/>
    <col min="12801" max="12801" width="7.140625" style="154" customWidth="1"/>
    <col min="12802" max="12802" width="23.5703125" style="154" customWidth="1"/>
    <col min="12803" max="12803" width="9.7109375" style="154" customWidth="1"/>
    <col min="12804" max="12804" width="0" style="154" hidden="1" customWidth="1"/>
    <col min="12805" max="12805" width="4.7109375" style="154" customWidth="1"/>
    <col min="12806" max="12806" width="14.42578125" style="154" customWidth="1"/>
    <col min="12807" max="12807" width="11.140625" style="154" customWidth="1"/>
    <col min="12808" max="12808" width="10.28515625" style="154" customWidth="1"/>
    <col min="12809" max="12809" width="13" style="154" customWidth="1"/>
    <col min="12810" max="12810" width="8.28515625" style="154" customWidth="1"/>
    <col min="12811" max="13055" width="10" style="154"/>
    <col min="13056" max="13056" width="2.5703125" style="154" customWidth="1"/>
    <col min="13057" max="13057" width="7.140625" style="154" customWidth="1"/>
    <col min="13058" max="13058" width="23.5703125" style="154" customWidth="1"/>
    <col min="13059" max="13059" width="9.7109375" style="154" customWidth="1"/>
    <col min="13060" max="13060" width="0" style="154" hidden="1" customWidth="1"/>
    <col min="13061" max="13061" width="4.7109375" style="154" customWidth="1"/>
    <col min="13062" max="13062" width="14.42578125" style="154" customWidth="1"/>
    <col min="13063" max="13063" width="11.140625" style="154" customWidth="1"/>
    <col min="13064" max="13064" width="10.28515625" style="154" customWidth="1"/>
    <col min="13065" max="13065" width="13" style="154" customWidth="1"/>
    <col min="13066" max="13066" width="8.28515625" style="154" customWidth="1"/>
    <col min="13067" max="13311" width="10" style="154"/>
    <col min="13312" max="13312" width="2.5703125" style="154" customWidth="1"/>
    <col min="13313" max="13313" width="7.140625" style="154" customWidth="1"/>
    <col min="13314" max="13314" width="23.5703125" style="154" customWidth="1"/>
    <col min="13315" max="13315" width="9.7109375" style="154" customWidth="1"/>
    <col min="13316" max="13316" width="0" style="154" hidden="1" customWidth="1"/>
    <col min="13317" max="13317" width="4.7109375" style="154" customWidth="1"/>
    <col min="13318" max="13318" width="14.42578125" style="154" customWidth="1"/>
    <col min="13319" max="13319" width="11.140625" style="154" customWidth="1"/>
    <col min="13320" max="13320" width="10.28515625" style="154" customWidth="1"/>
    <col min="13321" max="13321" width="13" style="154" customWidth="1"/>
    <col min="13322" max="13322" width="8.28515625" style="154" customWidth="1"/>
    <col min="13323" max="13567" width="10" style="154"/>
    <col min="13568" max="13568" width="2.5703125" style="154" customWidth="1"/>
    <col min="13569" max="13569" width="7.140625" style="154" customWidth="1"/>
    <col min="13570" max="13570" width="23.5703125" style="154" customWidth="1"/>
    <col min="13571" max="13571" width="9.7109375" style="154" customWidth="1"/>
    <col min="13572" max="13572" width="0" style="154" hidden="1" customWidth="1"/>
    <col min="13573" max="13573" width="4.7109375" style="154" customWidth="1"/>
    <col min="13574" max="13574" width="14.42578125" style="154" customWidth="1"/>
    <col min="13575" max="13575" width="11.140625" style="154" customWidth="1"/>
    <col min="13576" max="13576" width="10.28515625" style="154" customWidth="1"/>
    <col min="13577" max="13577" width="13" style="154" customWidth="1"/>
    <col min="13578" max="13578" width="8.28515625" style="154" customWidth="1"/>
    <col min="13579" max="13823" width="10" style="154"/>
    <col min="13824" max="13824" width="2.5703125" style="154" customWidth="1"/>
    <col min="13825" max="13825" width="7.140625" style="154" customWidth="1"/>
    <col min="13826" max="13826" width="23.5703125" style="154" customWidth="1"/>
    <col min="13827" max="13827" width="9.7109375" style="154" customWidth="1"/>
    <col min="13828" max="13828" width="0" style="154" hidden="1" customWidth="1"/>
    <col min="13829" max="13829" width="4.7109375" style="154" customWidth="1"/>
    <col min="13830" max="13830" width="14.42578125" style="154" customWidth="1"/>
    <col min="13831" max="13831" width="11.140625" style="154" customWidth="1"/>
    <col min="13832" max="13832" width="10.28515625" style="154" customWidth="1"/>
    <col min="13833" max="13833" width="13" style="154" customWidth="1"/>
    <col min="13834" max="13834" width="8.28515625" style="154" customWidth="1"/>
    <col min="13835" max="14079" width="10" style="154"/>
    <col min="14080" max="14080" width="2.5703125" style="154" customWidth="1"/>
    <col min="14081" max="14081" width="7.140625" style="154" customWidth="1"/>
    <col min="14082" max="14082" width="23.5703125" style="154" customWidth="1"/>
    <col min="14083" max="14083" width="9.7109375" style="154" customWidth="1"/>
    <col min="14084" max="14084" width="0" style="154" hidden="1" customWidth="1"/>
    <col min="14085" max="14085" width="4.7109375" style="154" customWidth="1"/>
    <col min="14086" max="14086" width="14.42578125" style="154" customWidth="1"/>
    <col min="14087" max="14087" width="11.140625" style="154" customWidth="1"/>
    <col min="14088" max="14088" width="10.28515625" style="154" customWidth="1"/>
    <col min="14089" max="14089" width="13" style="154" customWidth="1"/>
    <col min="14090" max="14090" width="8.28515625" style="154" customWidth="1"/>
    <col min="14091" max="14335" width="10" style="154"/>
    <col min="14336" max="14336" width="2.5703125" style="154" customWidth="1"/>
    <col min="14337" max="14337" width="7.140625" style="154" customWidth="1"/>
    <col min="14338" max="14338" width="23.5703125" style="154" customWidth="1"/>
    <col min="14339" max="14339" width="9.7109375" style="154" customWidth="1"/>
    <col min="14340" max="14340" width="0" style="154" hidden="1" customWidth="1"/>
    <col min="14341" max="14341" width="4.7109375" style="154" customWidth="1"/>
    <col min="14342" max="14342" width="14.42578125" style="154" customWidth="1"/>
    <col min="14343" max="14343" width="11.140625" style="154" customWidth="1"/>
    <col min="14344" max="14344" width="10.28515625" style="154" customWidth="1"/>
    <col min="14345" max="14345" width="13" style="154" customWidth="1"/>
    <col min="14346" max="14346" width="8.28515625" style="154" customWidth="1"/>
    <col min="14347" max="14591" width="10" style="154"/>
    <col min="14592" max="14592" width="2.5703125" style="154" customWidth="1"/>
    <col min="14593" max="14593" width="7.140625" style="154" customWidth="1"/>
    <col min="14594" max="14594" width="23.5703125" style="154" customWidth="1"/>
    <col min="14595" max="14595" width="9.7109375" style="154" customWidth="1"/>
    <col min="14596" max="14596" width="0" style="154" hidden="1" customWidth="1"/>
    <col min="14597" max="14597" width="4.7109375" style="154" customWidth="1"/>
    <col min="14598" max="14598" width="14.42578125" style="154" customWidth="1"/>
    <col min="14599" max="14599" width="11.140625" style="154" customWidth="1"/>
    <col min="14600" max="14600" width="10.28515625" style="154" customWidth="1"/>
    <col min="14601" max="14601" width="13" style="154" customWidth="1"/>
    <col min="14602" max="14602" width="8.28515625" style="154" customWidth="1"/>
    <col min="14603" max="14847" width="10" style="154"/>
    <col min="14848" max="14848" width="2.5703125" style="154" customWidth="1"/>
    <col min="14849" max="14849" width="7.140625" style="154" customWidth="1"/>
    <col min="14850" max="14850" width="23.5703125" style="154" customWidth="1"/>
    <col min="14851" max="14851" width="9.7109375" style="154" customWidth="1"/>
    <col min="14852" max="14852" width="0" style="154" hidden="1" customWidth="1"/>
    <col min="14853" max="14853" width="4.7109375" style="154" customWidth="1"/>
    <col min="14854" max="14854" width="14.42578125" style="154" customWidth="1"/>
    <col min="14855" max="14855" width="11.140625" style="154" customWidth="1"/>
    <col min="14856" max="14856" width="10.28515625" style="154" customWidth="1"/>
    <col min="14857" max="14857" width="13" style="154" customWidth="1"/>
    <col min="14858" max="14858" width="8.28515625" style="154" customWidth="1"/>
    <col min="14859" max="15103" width="10" style="154"/>
    <col min="15104" max="15104" width="2.5703125" style="154" customWidth="1"/>
    <col min="15105" max="15105" width="7.140625" style="154" customWidth="1"/>
    <col min="15106" max="15106" width="23.5703125" style="154" customWidth="1"/>
    <col min="15107" max="15107" width="9.7109375" style="154" customWidth="1"/>
    <col min="15108" max="15108" width="0" style="154" hidden="1" customWidth="1"/>
    <col min="15109" max="15109" width="4.7109375" style="154" customWidth="1"/>
    <col min="15110" max="15110" width="14.42578125" style="154" customWidth="1"/>
    <col min="15111" max="15111" width="11.140625" style="154" customWidth="1"/>
    <col min="15112" max="15112" width="10.28515625" style="154" customWidth="1"/>
    <col min="15113" max="15113" width="13" style="154" customWidth="1"/>
    <col min="15114" max="15114" width="8.28515625" style="154" customWidth="1"/>
    <col min="15115" max="15359" width="10" style="154"/>
    <col min="15360" max="15360" width="2.5703125" style="154" customWidth="1"/>
    <col min="15361" max="15361" width="7.140625" style="154" customWidth="1"/>
    <col min="15362" max="15362" width="23.5703125" style="154" customWidth="1"/>
    <col min="15363" max="15363" width="9.7109375" style="154" customWidth="1"/>
    <col min="15364" max="15364" width="0" style="154" hidden="1" customWidth="1"/>
    <col min="15365" max="15365" width="4.7109375" style="154" customWidth="1"/>
    <col min="15366" max="15366" width="14.42578125" style="154" customWidth="1"/>
    <col min="15367" max="15367" width="11.140625" style="154" customWidth="1"/>
    <col min="15368" max="15368" width="10.28515625" style="154" customWidth="1"/>
    <col min="15369" max="15369" width="13" style="154" customWidth="1"/>
    <col min="15370" max="15370" width="8.28515625" style="154" customWidth="1"/>
    <col min="15371" max="15615" width="10" style="154"/>
    <col min="15616" max="15616" width="2.5703125" style="154" customWidth="1"/>
    <col min="15617" max="15617" width="7.140625" style="154" customWidth="1"/>
    <col min="15618" max="15618" width="23.5703125" style="154" customWidth="1"/>
    <col min="15619" max="15619" width="9.7109375" style="154" customWidth="1"/>
    <col min="15620" max="15620" width="0" style="154" hidden="1" customWidth="1"/>
    <col min="15621" max="15621" width="4.7109375" style="154" customWidth="1"/>
    <col min="15622" max="15622" width="14.42578125" style="154" customWidth="1"/>
    <col min="15623" max="15623" width="11.140625" style="154" customWidth="1"/>
    <col min="15624" max="15624" width="10.28515625" style="154" customWidth="1"/>
    <col min="15625" max="15625" width="13" style="154" customWidth="1"/>
    <col min="15626" max="15626" width="8.28515625" style="154" customWidth="1"/>
    <col min="15627" max="15871" width="10" style="154"/>
    <col min="15872" max="15872" width="2.5703125" style="154" customWidth="1"/>
    <col min="15873" max="15873" width="7.140625" style="154" customWidth="1"/>
    <col min="15874" max="15874" width="23.5703125" style="154" customWidth="1"/>
    <col min="15875" max="15875" width="9.7109375" style="154" customWidth="1"/>
    <col min="15876" max="15876" width="0" style="154" hidden="1" customWidth="1"/>
    <col min="15877" max="15877" width="4.7109375" style="154" customWidth="1"/>
    <col min="15878" max="15878" width="14.42578125" style="154" customWidth="1"/>
    <col min="15879" max="15879" width="11.140625" style="154" customWidth="1"/>
    <col min="15880" max="15880" width="10.28515625" style="154" customWidth="1"/>
    <col min="15881" max="15881" width="13" style="154" customWidth="1"/>
    <col min="15882" max="15882" width="8.28515625" style="154" customWidth="1"/>
    <col min="15883" max="16127" width="10" style="154"/>
    <col min="16128" max="16128" width="2.5703125" style="154" customWidth="1"/>
    <col min="16129" max="16129" width="7.140625" style="154" customWidth="1"/>
    <col min="16130" max="16130" width="23.5703125" style="154" customWidth="1"/>
    <col min="16131" max="16131" width="9.7109375" style="154" customWidth="1"/>
    <col min="16132" max="16132" width="0" style="154" hidden="1" customWidth="1"/>
    <col min="16133" max="16133" width="4.7109375" style="154" customWidth="1"/>
    <col min="16134" max="16134" width="14.42578125" style="154" customWidth="1"/>
    <col min="16135" max="16135" width="11.140625" style="154" customWidth="1"/>
    <col min="16136" max="16136" width="10.28515625" style="154" customWidth="1"/>
    <col min="16137" max="16137" width="13" style="154" customWidth="1"/>
    <col min="16138" max="16138" width="8.28515625" style="154" customWidth="1"/>
    <col min="16139" max="16384" width="10" style="154"/>
  </cols>
  <sheetData>
    <row r="3" spans="1:12" ht="12" customHeight="1">
      <c r="B3" s="79" t="s">
        <v>179</v>
      </c>
      <c r="D3" s="155"/>
      <c r="E3" s="155"/>
      <c r="F3" s="155"/>
      <c r="G3" s="155"/>
      <c r="H3" s="155"/>
      <c r="I3" s="155" t="s">
        <v>221</v>
      </c>
      <c r="J3" s="156" t="s">
        <v>222</v>
      </c>
    </row>
    <row r="4" spans="1:12" ht="12" customHeight="1">
      <c r="B4" s="79" t="s">
        <v>176</v>
      </c>
      <c r="D4" s="155"/>
      <c r="E4" s="155"/>
      <c r="F4" s="155"/>
      <c r="G4" s="155"/>
      <c r="H4" s="155"/>
      <c r="I4" s="155"/>
      <c r="J4" s="156"/>
    </row>
    <row r="5" spans="1:12" ht="12" customHeight="1">
      <c r="B5" s="79" t="s">
        <v>128</v>
      </c>
      <c r="D5" s="155"/>
      <c r="E5" s="155"/>
      <c r="F5" s="155"/>
      <c r="G5" s="155"/>
      <c r="H5" s="155"/>
      <c r="I5" s="155"/>
      <c r="J5" s="156"/>
    </row>
    <row r="6" spans="1:12" ht="12" customHeight="1">
      <c r="D6" s="155"/>
      <c r="E6" s="155"/>
      <c r="F6" s="155"/>
      <c r="G6" s="155"/>
      <c r="H6" s="155"/>
      <c r="I6" s="155"/>
      <c r="J6" s="156"/>
    </row>
    <row r="7" spans="1:12" ht="12" customHeight="1">
      <c r="D7" s="155"/>
      <c r="E7" s="155"/>
      <c r="F7" s="155"/>
      <c r="G7" s="155"/>
      <c r="H7" s="155"/>
      <c r="I7" s="155"/>
      <c r="J7" s="156"/>
    </row>
    <row r="8" spans="1:12" ht="12" customHeight="1">
      <c r="D8" s="155"/>
      <c r="E8" s="155"/>
      <c r="F8" s="155" t="s">
        <v>104</v>
      </c>
      <c r="G8" s="155"/>
      <c r="H8" s="155"/>
      <c r="I8" s="155" t="s">
        <v>224</v>
      </c>
      <c r="J8" s="156"/>
    </row>
    <row r="9" spans="1:12" ht="12" customHeight="1">
      <c r="D9" s="157" t="s">
        <v>106</v>
      </c>
      <c r="E9" s="157" t="s">
        <v>68</v>
      </c>
      <c r="F9" s="157" t="s">
        <v>107</v>
      </c>
      <c r="G9" s="157" t="s">
        <v>108</v>
      </c>
      <c r="H9" s="157" t="s">
        <v>109</v>
      </c>
      <c r="I9" s="157" t="s">
        <v>110</v>
      </c>
      <c r="J9" s="158" t="s">
        <v>111</v>
      </c>
    </row>
    <row r="10" spans="1:12" ht="12" customHeight="1">
      <c r="A10" s="159"/>
      <c r="B10" s="160" t="s">
        <v>112</v>
      </c>
      <c r="C10" s="159"/>
      <c r="D10" s="161"/>
      <c r="E10" s="161"/>
      <c r="F10" s="161"/>
      <c r="G10" s="161"/>
      <c r="H10" s="161"/>
      <c r="I10" s="162"/>
      <c r="J10" s="163"/>
    </row>
    <row r="11" spans="1:12" ht="12" customHeight="1">
      <c r="A11" s="159"/>
      <c r="B11" s="164" t="s">
        <v>129</v>
      </c>
      <c r="C11" s="159"/>
      <c r="D11" s="161" t="s">
        <v>64</v>
      </c>
      <c r="E11" s="161">
        <v>3</v>
      </c>
      <c r="F11" s="162">
        <v>-2320107.5993506131</v>
      </c>
      <c r="G11" s="162" t="s">
        <v>54</v>
      </c>
      <c r="H11" s="171">
        <v>0.461289372337361</v>
      </c>
      <c r="I11" s="166">
        <f t="shared" ref="I11:I30" si="0">H11*F11</f>
        <v>-1070240.9782595858</v>
      </c>
      <c r="J11" s="163"/>
      <c r="K11" s="129"/>
      <c r="L11" s="89"/>
    </row>
    <row r="12" spans="1:12" ht="12" customHeight="1">
      <c r="A12" s="159"/>
      <c r="B12" s="164" t="s">
        <v>129</v>
      </c>
      <c r="C12" s="159"/>
      <c r="D12" s="161" t="s">
        <v>64</v>
      </c>
      <c r="E12" s="161">
        <v>3</v>
      </c>
      <c r="F12" s="162">
        <v>-3.1011348303509294</v>
      </c>
      <c r="G12" s="162" t="s">
        <v>50</v>
      </c>
      <c r="H12" s="171">
        <v>0</v>
      </c>
      <c r="I12" s="166">
        <f t="shared" si="0"/>
        <v>0</v>
      </c>
      <c r="J12" s="163"/>
      <c r="K12" s="167"/>
      <c r="L12" s="89"/>
    </row>
    <row r="13" spans="1:12" ht="12" customHeight="1">
      <c r="A13" s="159"/>
      <c r="B13" s="164" t="s">
        <v>129</v>
      </c>
      <c r="C13" s="159"/>
      <c r="D13" s="161" t="s">
        <v>64</v>
      </c>
      <c r="E13" s="161">
        <v>3</v>
      </c>
      <c r="F13" s="162">
        <v>591.13401089727631</v>
      </c>
      <c r="G13" s="162" t="s">
        <v>46</v>
      </c>
      <c r="H13" s="171">
        <v>0</v>
      </c>
      <c r="I13" s="166">
        <f t="shared" si="0"/>
        <v>0</v>
      </c>
      <c r="J13" s="163"/>
      <c r="K13" s="167"/>
      <c r="L13" s="63"/>
    </row>
    <row r="14" spans="1:12" ht="12" customHeight="1">
      <c r="A14" s="159"/>
      <c r="B14" s="164" t="s">
        <v>129</v>
      </c>
      <c r="C14" s="159"/>
      <c r="D14" s="161" t="s">
        <v>64</v>
      </c>
      <c r="E14" s="161">
        <v>3</v>
      </c>
      <c r="F14" s="162">
        <v>393984.85986583709</v>
      </c>
      <c r="G14" s="162" t="s">
        <v>55</v>
      </c>
      <c r="H14" s="171">
        <v>0.41971722672390366</v>
      </c>
      <c r="I14" s="166">
        <f t="shared" si="0"/>
        <v>165362.23275409496</v>
      </c>
      <c r="J14" s="163"/>
      <c r="K14" s="167"/>
      <c r="L14" s="63"/>
    </row>
    <row r="15" spans="1:12" ht="12" customHeight="1">
      <c r="A15" s="159"/>
      <c r="B15" s="164" t="s">
        <v>129</v>
      </c>
      <c r="C15" s="159"/>
      <c r="D15" s="161" t="s">
        <v>64</v>
      </c>
      <c r="E15" s="161">
        <v>3</v>
      </c>
      <c r="F15" s="162">
        <v>-4554100.7984157801</v>
      </c>
      <c r="G15" s="162" t="s">
        <v>37</v>
      </c>
      <c r="H15" s="171">
        <v>0.4262831716003761</v>
      </c>
      <c r="I15" s="166">
        <f t="shared" si="0"/>
        <v>-1941336.5321364838</v>
      </c>
      <c r="J15" s="163"/>
      <c r="K15" s="167"/>
      <c r="L15" s="63"/>
    </row>
    <row r="16" spans="1:12" ht="12" customHeight="1">
      <c r="A16" s="159"/>
      <c r="B16" s="164" t="s">
        <v>129</v>
      </c>
      <c r="C16" s="159"/>
      <c r="D16" s="161" t="s">
        <v>64</v>
      </c>
      <c r="E16" s="161">
        <v>3</v>
      </c>
      <c r="F16" s="162">
        <v>-26145.742564798333</v>
      </c>
      <c r="G16" s="162" t="s">
        <v>40</v>
      </c>
      <c r="H16" s="171">
        <v>0.4262831716003761</v>
      </c>
      <c r="I16" s="166">
        <f t="shared" si="0"/>
        <v>-11145.490064369185</v>
      </c>
      <c r="J16" s="163"/>
      <c r="K16" s="167"/>
      <c r="L16" s="63"/>
    </row>
    <row r="17" spans="1:13" ht="12" customHeight="1">
      <c r="A17" s="159"/>
      <c r="B17" s="164" t="s">
        <v>129</v>
      </c>
      <c r="C17" s="159"/>
      <c r="D17" s="161" t="s">
        <v>64</v>
      </c>
      <c r="E17" s="161">
        <v>3</v>
      </c>
      <c r="F17" s="162">
        <v>-1545.0587071404443</v>
      </c>
      <c r="G17" s="162" t="s">
        <v>41</v>
      </c>
      <c r="H17" s="171">
        <v>0.4262831716003761</v>
      </c>
      <c r="I17" s="166">
        <f t="shared" si="0"/>
        <v>-658.63252598860527</v>
      </c>
      <c r="J17" s="163"/>
      <c r="K17" s="167"/>
      <c r="L17" s="89"/>
    </row>
    <row r="18" spans="1:13" ht="12" customHeight="1">
      <c r="A18" s="159"/>
      <c r="B18" s="164" t="s">
        <v>129</v>
      </c>
      <c r="C18" s="159"/>
      <c r="D18" s="161" t="s">
        <v>64</v>
      </c>
      <c r="E18" s="161">
        <v>3</v>
      </c>
      <c r="F18" s="162">
        <v>4543164.2478293702</v>
      </c>
      <c r="G18" s="162" t="s">
        <v>53</v>
      </c>
      <c r="H18" s="171">
        <v>0.4247028503779125</v>
      </c>
      <c r="I18" s="166">
        <f t="shared" si="0"/>
        <v>1929494.8057881584</v>
      </c>
      <c r="J18" s="163"/>
      <c r="K18" s="167"/>
      <c r="L18" s="89"/>
    </row>
    <row r="19" spans="1:13" ht="12" customHeight="1">
      <c r="A19" s="159"/>
      <c r="B19" s="164" t="s">
        <v>129</v>
      </c>
      <c r="C19" s="159"/>
      <c r="D19" s="161" t="s">
        <v>64</v>
      </c>
      <c r="E19" s="161">
        <v>3</v>
      </c>
      <c r="F19" s="162">
        <v>5113.038536672866</v>
      </c>
      <c r="G19" s="162" t="s">
        <v>49</v>
      </c>
      <c r="H19" s="171">
        <v>1</v>
      </c>
      <c r="I19" s="166">
        <f t="shared" si="0"/>
        <v>5113.038536672866</v>
      </c>
      <c r="J19" s="163"/>
      <c r="K19" s="167"/>
      <c r="L19" s="89"/>
    </row>
    <row r="20" spans="1:13" ht="12" customHeight="1">
      <c r="A20" s="159"/>
      <c r="B20" s="164" t="s">
        <v>129</v>
      </c>
      <c r="C20" s="159"/>
      <c r="D20" s="161" t="s">
        <v>64</v>
      </c>
      <c r="E20" s="161">
        <v>3</v>
      </c>
      <c r="F20" s="162">
        <v>9533.7857987827447</v>
      </c>
      <c r="G20" s="162" t="s">
        <v>216</v>
      </c>
      <c r="H20" s="171">
        <v>0</v>
      </c>
      <c r="I20" s="166">
        <f t="shared" si="0"/>
        <v>0</v>
      </c>
      <c r="J20" s="161"/>
      <c r="K20" s="167"/>
      <c r="L20" s="89"/>
    </row>
    <row r="21" spans="1:13" ht="12" customHeight="1">
      <c r="A21" s="159"/>
      <c r="B21" s="164" t="s">
        <v>130</v>
      </c>
      <c r="D21" s="161" t="s">
        <v>65</v>
      </c>
      <c r="E21" s="161">
        <v>3</v>
      </c>
      <c r="F21" s="162">
        <v>226.14920866000466</v>
      </c>
      <c r="G21" s="162" t="s">
        <v>40</v>
      </c>
      <c r="H21" s="171">
        <v>0.4262831716003761</v>
      </c>
      <c r="I21" s="166">
        <f t="shared" si="0"/>
        <v>96.403601922502034</v>
      </c>
      <c r="J21" s="161"/>
      <c r="K21" s="167"/>
      <c r="L21" s="89"/>
    </row>
    <row r="22" spans="1:13" ht="12" customHeight="1">
      <c r="A22" s="159"/>
      <c r="B22" s="164" t="s">
        <v>130</v>
      </c>
      <c r="C22" s="159"/>
      <c r="D22" s="161" t="s">
        <v>65</v>
      </c>
      <c r="E22" s="161">
        <v>3</v>
      </c>
      <c r="F22" s="162">
        <v>-9670.26</v>
      </c>
      <c r="G22" s="162" t="s">
        <v>41</v>
      </c>
      <c r="H22" s="171">
        <v>0.4262831716003761</v>
      </c>
      <c r="I22" s="166">
        <f t="shared" si="0"/>
        <v>-4122.2691030002534</v>
      </c>
      <c r="J22" s="168"/>
      <c r="K22" s="167"/>
      <c r="L22" s="89"/>
    </row>
    <row r="23" spans="1:13" ht="12" customHeight="1">
      <c r="A23" s="159"/>
      <c r="B23" s="164" t="s">
        <v>132</v>
      </c>
      <c r="C23" s="159"/>
      <c r="D23" s="161" t="s">
        <v>67</v>
      </c>
      <c r="E23" s="161">
        <v>3</v>
      </c>
      <c r="F23" s="162">
        <v>65140.338561930039</v>
      </c>
      <c r="G23" s="162" t="s">
        <v>45</v>
      </c>
      <c r="H23" s="171">
        <v>0</v>
      </c>
      <c r="I23" s="166">
        <f t="shared" si="0"/>
        <v>0</v>
      </c>
      <c r="J23" s="168"/>
      <c r="K23" s="167"/>
      <c r="L23" s="89"/>
    </row>
    <row r="24" spans="1:13" ht="12" customHeight="1">
      <c r="A24" s="159"/>
      <c r="B24" s="164" t="s">
        <v>132</v>
      </c>
      <c r="C24" s="159"/>
      <c r="D24" s="161" t="s">
        <v>67</v>
      </c>
      <c r="E24" s="161">
        <v>3</v>
      </c>
      <c r="F24" s="162">
        <v>-104198.20405113479</v>
      </c>
      <c r="G24" s="162" t="s">
        <v>54</v>
      </c>
      <c r="H24" s="171">
        <v>0.461289372337361</v>
      </c>
      <c r="I24" s="166">
        <f t="shared" si="0"/>
        <v>-48065.52414542823</v>
      </c>
      <c r="J24" s="168"/>
      <c r="K24" s="167"/>
      <c r="L24" s="89"/>
    </row>
    <row r="25" spans="1:13" ht="12" customHeight="1">
      <c r="A25" s="159"/>
      <c r="B25" s="164" t="s">
        <v>132</v>
      </c>
      <c r="C25" s="159"/>
      <c r="D25" s="161" t="s">
        <v>67</v>
      </c>
      <c r="E25" s="161">
        <v>3</v>
      </c>
      <c r="F25" s="162">
        <v>51790.929999999978</v>
      </c>
      <c r="G25" s="162" t="s">
        <v>50</v>
      </c>
      <c r="H25" s="171">
        <v>0</v>
      </c>
      <c r="I25" s="166">
        <f t="shared" si="0"/>
        <v>0</v>
      </c>
      <c r="J25" s="168"/>
      <c r="K25" s="159"/>
    </row>
    <row r="26" spans="1:13" ht="12" customHeight="1">
      <c r="A26" s="159"/>
      <c r="B26" s="164" t="s">
        <v>132</v>
      </c>
      <c r="C26" s="159"/>
      <c r="D26" s="161" t="s">
        <v>67</v>
      </c>
      <c r="E26" s="161">
        <v>3</v>
      </c>
      <c r="F26" s="162">
        <v>73927.123347949004</v>
      </c>
      <c r="G26" s="162" t="s">
        <v>46</v>
      </c>
      <c r="H26" s="171">
        <v>0</v>
      </c>
      <c r="I26" s="166">
        <f t="shared" si="0"/>
        <v>0</v>
      </c>
      <c r="J26" s="168"/>
      <c r="K26" s="159"/>
    </row>
    <row r="27" spans="1:13" ht="12" customHeight="1">
      <c r="A27" s="159"/>
      <c r="B27" s="164" t="s">
        <v>132</v>
      </c>
      <c r="C27" s="159"/>
      <c r="D27" s="161" t="s">
        <v>67</v>
      </c>
      <c r="E27" s="161">
        <v>3</v>
      </c>
      <c r="F27" s="162">
        <v>146697.99887290527</v>
      </c>
      <c r="G27" s="162" t="s">
        <v>53</v>
      </c>
      <c r="H27" s="171">
        <v>0.4247028503779125</v>
      </c>
      <c r="I27" s="166">
        <f t="shared" si="0"/>
        <v>62303.058266058666</v>
      </c>
      <c r="J27" s="168"/>
      <c r="K27" s="159"/>
    </row>
    <row r="28" spans="1:13" ht="12" customHeight="1">
      <c r="A28" s="159"/>
      <c r="B28" s="164" t="s">
        <v>132</v>
      </c>
      <c r="C28" s="159"/>
      <c r="D28" s="161" t="s">
        <v>67</v>
      </c>
      <c r="E28" s="161">
        <v>3</v>
      </c>
      <c r="F28" s="162">
        <v>-32.149999999999977</v>
      </c>
      <c r="G28" s="162" t="s">
        <v>49</v>
      </c>
      <c r="H28" s="171">
        <v>1</v>
      </c>
      <c r="I28" s="166">
        <f t="shared" si="0"/>
        <v>-32.149999999999977</v>
      </c>
    </row>
    <row r="29" spans="1:13" ht="12" customHeight="1">
      <c r="A29" s="159"/>
      <c r="B29" s="164" t="s">
        <v>132</v>
      </c>
      <c r="C29" s="159"/>
      <c r="D29" s="161" t="s">
        <v>67</v>
      </c>
      <c r="E29" s="161">
        <v>3</v>
      </c>
      <c r="F29" s="162">
        <v>-11782.430273825725</v>
      </c>
      <c r="G29" s="162" t="s">
        <v>47</v>
      </c>
      <c r="H29" s="171">
        <v>0</v>
      </c>
      <c r="I29" s="166">
        <f t="shared" si="0"/>
        <v>0</v>
      </c>
      <c r="L29" s="197"/>
      <c r="M29" s="197"/>
    </row>
    <row r="30" spans="1:13" ht="12" customHeight="1">
      <c r="A30" s="159"/>
      <c r="B30" s="164" t="s">
        <v>132</v>
      </c>
      <c r="C30" s="159"/>
      <c r="D30" s="161" t="s">
        <v>67</v>
      </c>
      <c r="E30" s="161">
        <v>3</v>
      </c>
      <c r="F30" s="162">
        <v>-15767.750401251255</v>
      </c>
      <c r="G30" s="162" t="s">
        <v>216</v>
      </c>
      <c r="H30" s="171">
        <v>0</v>
      </c>
      <c r="I30" s="166">
        <f t="shared" si="0"/>
        <v>0</v>
      </c>
      <c r="L30" s="197"/>
      <c r="M30" s="197"/>
    </row>
    <row r="31" spans="1:13" ht="12" customHeight="1">
      <c r="A31" s="159"/>
      <c r="B31" s="182" t="s">
        <v>220</v>
      </c>
      <c r="C31" s="159"/>
      <c r="D31" s="161"/>
      <c r="E31" s="161"/>
      <c r="F31" s="177">
        <f>SUM(F11:F30)</f>
        <v>-1753183.4888663695</v>
      </c>
      <c r="G31" s="162"/>
      <c r="H31" s="171"/>
      <c r="I31" s="177">
        <f>SUM(I11:I30)</f>
        <v>-913232.03728794795</v>
      </c>
      <c r="J31" s="175" t="s">
        <v>133</v>
      </c>
      <c r="L31" s="197"/>
      <c r="M31" s="197"/>
    </row>
    <row r="32" spans="1:13" ht="12" customHeight="1">
      <c r="A32" s="159"/>
      <c r="B32" s="164"/>
      <c r="C32" s="159"/>
      <c r="D32" s="161"/>
      <c r="E32" s="161"/>
      <c r="F32" s="162"/>
      <c r="G32" s="162"/>
      <c r="H32" s="171"/>
      <c r="I32" s="166"/>
      <c r="J32" s="175"/>
      <c r="L32" s="197"/>
      <c r="M32" s="197"/>
    </row>
    <row r="33" spans="1:13" ht="12" customHeight="1">
      <c r="A33" s="159"/>
      <c r="B33" s="164" t="s">
        <v>218</v>
      </c>
      <c r="C33" s="159"/>
      <c r="D33" s="161"/>
      <c r="E33" s="161"/>
      <c r="F33" s="177">
        <f>F31+'Page 6.1'!F41</f>
        <v>144342552.50825319</v>
      </c>
      <c r="G33" s="162"/>
      <c r="H33" s="171"/>
      <c r="I33" s="177">
        <f>I31+'Page 6.1'!I41</f>
        <v>65421117.67374254</v>
      </c>
      <c r="J33" s="161" t="s">
        <v>133</v>
      </c>
      <c r="L33" s="197"/>
      <c r="M33" s="197"/>
    </row>
    <row r="34" spans="1:13" ht="12" customHeight="1">
      <c r="A34" s="159"/>
      <c r="B34" s="164"/>
      <c r="C34" s="159"/>
      <c r="D34" s="161"/>
      <c r="E34" s="161"/>
      <c r="F34" s="162"/>
      <c r="G34" s="162"/>
      <c r="H34" s="171"/>
      <c r="I34" s="166"/>
      <c r="J34" s="161"/>
      <c r="L34" s="197"/>
      <c r="M34" s="197"/>
    </row>
    <row r="35" spans="1:13" ht="12" customHeight="1">
      <c r="A35" s="159"/>
      <c r="B35" s="164"/>
      <c r="C35" s="159"/>
      <c r="D35" s="161"/>
      <c r="E35" s="161"/>
      <c r="F35" s="162"/>
      <c r="G35" s="162"/>
      <c r="H35" s="171"/>
      <c r="I35" s="166"/>
      <c r="J35" s="168"/>
      <c r="L35" s="197"/>
      <c r="M35" s="197"/>
    </row>
    <row r="36" spans="1:13" ht="12" customHeight="1">
      <c r="A36" s="159"/>
      <c r="B36" s="164"/>
      <c r="C36" s="159"/>
      <c r="D36" s="161"/>
      <c r="E36" s="161"/>
      <c r="F36" s="162"/>
      <c r="G36" s="162"/>
      <c r="H36" s="171"/>
      <c r="I36" s="166"/>
      <c r="J36" s="168"/>
    </row>
    <row r="37" spans="1:13" ht="12" customHeight="1">
      <c r="A37" s="159"/>
      <c r="B37" s="164"/>
      <c r="C37" s="159"/>
      <c r="D37" s="161"/>
      <c r="E37" s="161"/>
      <c r="F37" s="162"/>
      <c r="G37" s="162"/>
      <c r="H37" s="171"/>
      <c r="I37" s="166"/>
      <c r="J37" s="168"/>
    </row>
    <row r="38" spans="1:13" ht="12" customHeight="1">
      <c r="A38" s="159"/>
      <c r="B38" s="164"/>
      <c r="C38" s="159"/>
      <c r="D38" s="161"/>
      <c r="E38" s="161"/>
      <c r="F38" s="162"/>
      <c r="G38" s="162"/>
      <c r="H38" s="171"/>
      <c r="I38" s="166"/>
      <c r="J38" s="168"/>
    </row>
    <row r="39" spans="1:13" ht="12" customHeight="1">
      <c r="B39" s="164"/>
      <c r="C39" s="159"/>
      <c r="D39" s="161"/>
      <c r="E39" s="161"/>
      <c r="F39" s="162"/>
      <c r="G39" s="162"/>
      <c r="H39" s="171"/>
      <c r="I39" s="166"/>
      <c r="J39" s="159"/>
    </row>
    <row r="40" spans="1:13" ht="12" customHeight="1">
      <c r="B40" s="164"/>
      <c r="C40" s="159"/>
      <c r="D40" s="161"/>
      <c r="E40" s="161"/>
      <c r="F40" s="162"/>
      <c r="G40" s="162"/>
      <c r="H40" s="171"/>
      <c r="I40" s="166"/>
      <c r="J40" s="159"/>
    </row>
    <row r="41" spans="1:13" ht="12" customHeight="1">
      <c r="B41" s="164"/>
      <c r="C41" s="159"/>
      <c r="D41" s="161"/>
      <c r="E41" s="161"/>
      <c r="F41" s="162"/>
      <c r="G41" s="162"/>
      <c r="H41" s="162"/>
      <c r="I41" s="162"/>
      <c r="J41" s="161"/>
    </row>
    <row r="42" spans="1:13" ht="12" customHeight="1">
      <c r="B42" s="164"/>
      <c r="C42" s="159"/>
      <c r="D42" s="161"/>
      <c r="E42" s="161"/>
      <c r="F42" s="162"/>
      <c r="G42" s="162"/>
      <c r="H42" s="159"/>
      <c r="I42" s="159"/>
      <c r="J42" s="159"/>
    </row>
    <row r="43" spans="1:13" ht="12" customHeight="1">
      <c r="B43" s="164"/>
      <c r="C43" s="159"/>
      <c r="D43" s="161"/>
      <c r="E43" s="198"/>
      <c r="F43" s="199"/>
      <c r="G43" s="162"/>
      <c r="H43" s="159"/>
      <c r="I43" s="199"/>
      <c r="J43" s="159"/>
    </row>
    <row r="44" spans="1:13" ht="12" customHeight="1">
      <c r="B44" s="164"/>
      <c r="C44" s="159"/>
      <c r="D44" s="161"/>
      <c r="E44" s="161"/>
      <c r="F44" s="162"/>
      <c r="G44" s="162"/>
      <c r="H44" s="200"/>
      <c r="I44" s="172"/>
      <c r="J44" s="175"/>
    </row>
    <row r="45" spans="1:13" ht="12" customHeight="1">
      <c r="B45" s="164"/>
      <c r="C45" s="159"/>
      <c r="D45" s="161"/>
      <c r="E45" s="161"/>
      <c r="F45" s="162"/>
      <c r="G45" s="162"/>
      <c r="H45" s="200"/>
      <c r="I45" s="172"/>
      <c r="J45" s="175"/>
    </row>
    <row r="46" spans="1:13" ht="12" customHeight="1">
      <c r="A46" s="159"/>
      <c r="B46" s="164"/>
      <c r="C46" s="159"/>
      <c r="D46" s="161"/>
      <c r="E46" s="161"/>
      <c r="F46" s="162"/>
      <c r="G46" s="162"/>
      <c r="H46" s="200"/>
      <c r="I46" s="201"/>
      <c r="J46" s="175"/>
    </row>
    <row r="47" spans="1:13" ht="12" customHeight="1">
      <c r="A47" s="159"/>
      <c r="B47" s="164"/>
      <c r="C47" s="159"/>
      <c r="D47" s="161"/>
      <c r="E47" s="161"/>
      <c r="F47" s="162"/>
      <c r="G47" s="162"/>
      <c r="H47" s="176"/>
      <c r="I47" s="172"/>
      <c r="J47" s="175"/>
    </row>
    <row r="48" spans="1:13" ht="12" customHeight="1">
      <c r="A48" s="159"/>
      <c r="B48" s="164"/>
      <c r="C48" s="159"/>
      <c r="D48" s="161"/>
      <c r="E48" s="161"/>
      <c r="F48" s="162"/>
      <c r="G48" s="162"/>
      <c r="H48" s="176"/>
      <c r="I48" s="172"/>
      <c r="J48" s="175"/>
    </row>
    <row r="49" spans="1:10" ht="12" customHeight="1">
      <c r="A49" s="159"/>
      <c r="B49" s="164"/>
      <c r="C49" s="159"/>
      <c r="D49" s="161"/>
      <c r="E49" s="161"/>
      <c r="F49" s="162"/>
      <c r="G49" s="162"/>
      <c r="H49" s="176"/>
      <c r="I49" s="172"/>
      <c r="J49" s="175"/>
    </row>
    <row r="50" spans="1:10" ht="12" customHeight="1">
      <c r="A50" s="159"/>
      <c r="B50" s="178"/>
      <c r="C50" s="178"/>
      <c r="D50" s="168"/>
      <c r="E50" s="168"/>
      <c r="F50" s="172"/>
      <c r="G50" s="172"/>
      <c r="H50" s="176"/>
      <c r="I50" s="172"/>
      <c r="J50" s="175"/>
    </row>
    <row r="51" spans="1:10" ht="12" customHeight="1">
      <c r="A51" s="159"/>
      <c r="B51" s="178"/>
      <c r="C51" s="178"/>
      <c r="D51" s="168"/>
      <c r="E51" s="168"/>
      <c r="F51" s="172"/>
      <c r="G51" s="172"/>
      <c r="H51" s="176"/>
      <c r="I51" s="172"/>
      <c r="J51" s="175"/>
    </row>
    <row r="52" spans="1:10" ht="12" customHeight="1">
      <c r="A52" s="159"/>
      <c r="B52" s="179"/>
      <c r="C52" s="178"/>
      <c r="D52" s="168"/>
      <c r="E52" s="168"/>
      <c r="F52" s="172"/>
      <c r="G52" s="172"/>
      <c r="H52" s="176"/>
      <c r="I52" s="172"/>
      <c r="J52" s="175"/>
    </row>
    <row r="53" spans="1:10" ht="12" customHeight="1">
      <c r="A53" s="159"/>
      <c r="B53" s="180"/>
      <c r="C53" s="181"/>
      <c r="D53" s="161"/>
      <c r="E53" s="161"/>
      <c r="F53" s="161"/>
      <c r="G53" s="161"/>
      <c r="H53" s="161"/>
      <c r="I53" s="161"/>
      <c r="J53" s="163"/>
    </row>
    <row r="54" spans="1:10" ht="12" customHeight="1">
      <c r="A54" s="159"/>
      <c r="B54" s="181"/>
      <c r="C54" s="181"/>
      <c r="D54" s="161"/>
      <c r="E54" s="161"/>
      <c r="F54" s="161"/>
      <c r="G54" s="161"/>
      <c r="H54" s="161"/>
      <c r="I54" s="161"/>
      <c r="J54" s="161"/>
    </row>
    <row r="55" spans="1:10" ht="12" customHeight="1">
      <c r="A55" s="159"/>
      <c r="B55" s="182"/>
      <c r="C55" s="181"/>
      <c r="D55" s="161"/>
      <c r="E55" s="161"/>
      <c r="F55" s="161"/>
      <c r="G55" s="161"/>
      <c r="H55" s="161"/>
      <c r="I55" s="161"/>
      <c r="J55" s="163"/>
    </row>
    <row r="56" spans="1:10" ht="12" customHeight="1">
      <c r="A56" s="159"/>
      <c r="B56" s="182"/>
      <c r="C56" s="181"/>
      <c r="D56" s="161"/>
      <c r="E56" s="161"/>
      <c r="F56" s="161"/>
      <c r="G56" s="161"/>
      <c r="H56" s="161"/>
      <c r="I56" s="161"/>
      <c r="J56" s="163"/>
    </row>
    <row r="57" spans="1:10" ht="12" customHeight="1" thickBot="1">
      <c r="A57" s="159"/>
      <c r="B57" s="183" t="s">
        <v>120</v>
      </c>
      <c r="C57" s="159"/>
      <c r="D57" s="161"/>
      <c r="E57" s="161"/>
      <c r="F57" s="161"/>
      <c r="G57" s="161"/>
      <c r="H57" s="161"/>
      <c r="I57" s="161"/>
      <c r="J57" s="163"/>
    </row>
    <row r="58" spans="1:10" ht="12" customHeight="1">
      <c r="A58" s="184"/>
      <c r="B58" s="185"/>
      <c r="C58" s="186"/>
      <c r="D58" s="187"/>
      <c r="E58" s="187"/>
      <c r="F58" s="187"/>
      <c r="G58" s="187"/>
      <c r="H58" s="187"/>
      <c r="I58" s="187"/>
      <c r="J58" s="188"/>
    </row>
    <row r="59" spans="1:10" ht="12" customHeight="1">
      <c r="A59" s="189"/>
      <c r="B59" s="182"/>
      <c r="C59" s="159"/>
      <c r="D59" s="161"/>
      <c r="E59" s="161"/>
      <c r="F59" s="190"/>
      <c r="G59" s="190"/>
      <c r="H59" s="161"/>
      <c r="I59" s="161"/>
      <c r="J59" s="191"/>
    </row>
    <row r="60" spans="1:10" ht="12" customHeight="1">
      <c r="A60" s="189"/>
      <c r="B60" s="182"/>
      <c r="C60" s="159"/>
      <c r="D60" s="161"/>
      <c r="E60" s="161"/>
      <c r="F60" s="161"/>
      <c r="G60" s="161"/>
      <c r="H60" s="161"/>
      <c r="I60" s="161"/>
      <c r="J60" s="191"/>
    </row>
    <row r="61" spans="1:10" ht="12" customHeight="1">
      <c r="A61" s="189"/>
      <c r="B61" s="182"/>
      <c r="C61" s="159"/>
      <c r="D61" s="161"/>
      <c r="E61" s="161"/>
      <c r="F61" s="161"/>
      <c r="G61" s="161"/>
      <c r="H61" s="161"/>
      <c r="I61" s="161"/>
      <c r="J61" s="191"/>
    </row>
    <row r="62" spans="1:10" ht="12" customHeight="1">
      <c r="A62" s="189"/>
      <c r="B62" s="159"/>
      <c r="C62" s="159"/>
      <c r="D62" s="161"/>
      <c r="E62" s="161"/>
      <c r="F62" s="161"/>
      <c r="G62" s="161"/>
      <c r="H62" s="161"/>
      <c r="I62" s="161"/>
      <c r="J62" s="192"/>
    </row>
    <row r="63" spans="1:10" ht="12" customHeight="1">
      <c r="A63" s="189"/>
      <c r="B63" s="159"/>
      <c r="C63" s="159"/>
      <c r="D63" s="161"/>
      <c r="E63" s="161"/>
      <c r="F63" s="161"/>
      <c r="G63" s="161"/>
      <c r="H63" s="161"/>
      <c r="I63" s="161"/>
      <c r="J63" s="192"/>
    </row>
    <row r="64" spans="1:10" ht="12" customHeight="1">
      <c r="A64" s="189"/>
      <c r="B64" s="159"/>
      <c r="C64" s="159"/>
      <c r="D64" s="161"/>
      <c r="E64" s="161"/>
      <c r="F64" s="161"/>
      <c r="G64" s="161"/>
      <c r="H64" s="161"/>
      <c r="I64" s="161"/>
      <c r="J64" s="192"/>
    </row>
    <row r="65" spans="1:10" ht="12" customHeight="1">
      <c r="A65" s="189"/>
      <c r="B65" s="159"/>
      <c r="C65" s="159"/>
      <c r="D65" s="161"/>
      <c r="E65" s="161"/>
      <c r="F65" s="161"/>
      <c r="G65" s="161"/>
      <c r="H65" s="161"/>
      <c r="I65" s="161"/>
      <c r="J65" s="192"/>
    </row>
    <row r="66" spans="1:10" ht="12" customHeight="1" thickBot="1">
      <c r="A66" s="193"/>
      <c r="B66" s="194"/>
      <c r="C66" s="194"/>
      <c r="D66" s="195"/>
      <c r="E66" s="195"/>
      <c r="F66" s="195"/>
      <c r="G66" s="195"/>
      <c r="H66" s="195"/>
      <c r="I66" s="195"/>
      <c r="J66" s="196"/>
    </row>
    <row r="67" spans="1:10" ht="12" customHeight="1">
      <c r="A67" s="159"/>
      <c r="B67" s="159"/>
      <c r="C67" s="159"/>
      <c r="D67" s="161"/>
      <c r="E67" s="161"/>
      <c r="F67" s="161"/>
      <c r="G67" s="161"/>
      <c r="H67" s="161"/>
      <c r="I67" s="161"/>
      <c r="J67" s="161"/>
    </row>
    <row r="68" spans="1:10" ht="12" customHeight="1">
      <c r="A68" s="159"/>
      <c r="B68" s="159"/>
      <c r="C68" s="159"/>
      <c r="D68" s="161"/>
      <c r="E68" s="161"/>
      <c r="F68" s="161"/>
      <c r="G68" s="161"/>
      <c r="H68" s="161"/>
      <c r="I68" s="161"/>
      <c r="J68" s="161"/>
    </row>
    <row r="69" spans="1:10" ht="12" customHeight="1"/>
  </sheetData>
  <conditionalFormatting sqref="B10:B49">
    <cfRule type="cellIs" dxfId="12" priority="2" stopIfTrue="1" operator="equal">
      <formula>"Adjustment to Income/Expense/Rate Base:"</formula>
    </cfRule>
  </conditionalFormatting>
  <conditionalFormatting sqref="J3">
    <cfRule type="cellIs" dxfId="11" priority="1" stopIfTrue="1" operator="equal">
      <formula>"x.x"</formula>
    </cfRule>
  </conditionalFormatting>
  <dataValidations disablePrompts="1" count="3">
    <dataValidation type="list" errorStyle="warning" allowBlank="1" showInputMessage="1" showErrorMessage="1" errorTitle="FERC ACCOUNT" error="This FERC Account is not included in the drop-down list. Is this the account you want to use?" sqref="D49:D52 IY49:IZ52 SU49:SV52 ACQ49:ACR52 AMM49:AMN52 AWI49:AWJ52 BGE49:BGF52 BQA49:BQB52 BZW49:BZX52 CJS49:CJT52 CTO49:CTP52 DDK49:DDL52 DNG49:DNH52 DXC49:DXD52 EGY49:EGZ52 EQU49:EQV52 FAQ49:FAR52 FKM49:FKN52 FUI49:FUJ52 GEE49:GEF52 GOA49:GOB52 GXW49:GXX52 HHS49:HHT52 HRO49:HRP52 IBK49:IBL52 ILG49:ILH52 IVC49:IVD52 JEY49:JEZ52 JOU49:JOV52 JYQ49:JYR52 KIM49:KIN52 KSI49:KSJ52 LCE49:LCF52 LMA49:LMB52 LVW49:LVX52 MFS49:MFT52 MPO49:MPP52 MZK49:MZL52 NJG49:NJH52 NTC49:NTD52 OCY49:OCZ52 OMU49:OMV52 OWQ49:OWR52 PGM49:PGN52 PQI49:PQJ52 QAE49:QAF52 QKA49:QKB52 QTW49:QTX52 RDS49:RDT52 RNO49:RNP52 RXK49:RXL52 SHG49:SHH52 SRC49:SRD52 TAY49:TAZ52 TKU49:TKV52 TUQ49:TUR52 UEM49:UEN52 UOI49:UOJ52 UYE49:UYF52 VIA49:VIB52 VRW49:VRX52 WBS49:WBT52 WLO49:WLP52 WVK49:WVL52">
      <formula1>#REF!</formula1>
    </dataValidation>
    <dataValidation type="list" errorStyle="warning" allowBlank="1" showInputMessage="1" showErrorMessage="1" errorTitle="Factor" error="This factor is not included in the drop-down list. Is this the factor you want to use?" sqref="WVO49:WVO52 WLS49:WLS52 WBW49:WBW52 VSA49:VSA52 VIE49:VIE52 UYI49:UYI52 UOM49:UOM52 UEQ49:UEQ52 TUU49:TUU52 TKY49:TKY52 TBC49:TBC52 SRG49:SRG52 SHK49:SHK52 RXO49:RXO52 RNS49:RNS52 RDW49:RDW52 QUA49:QUA52 QKE49:QKE52 QAI49:QAI52 PQM49:PQM52 PGQ49:PGQ52 OWU49:OWU52 OMY49:OMY52 ODC49:ODC52 NTG49:NTG52 NJK49:NJK52 MZO49:MZO52 MPS49:MPS52 MFW49:MFW52 LWA49:LWA52 LME49:LME52 LCI49:LCI52 KSM49:KSM52 KIQ49:KIQ52 JYU49:JYU52 JOY49:JOY52 JFC49:JFC52 IVG49:IVG52 ILK49:ILK52 IBO49:IBO52 HRS49:HRS52 HHW49:HHW52 GYA49:GYA52 GOE49:GOE52 GEI49:GEI52 FUM49:FUM52 FKQ49:FKQ52 FAU49:FAU52 EQY49:EQY52 EHC49:EHC52 DXG49:DXG52 DNK49:DNK52 DDO49:DDO52 CTS49:CTS52 CJW49:CJW52 CAA49:CAA52 BQE49:BQE52 BGI49:BGI52 AWM49:AWM52 AMQ49:AMQ52 ACU49:ACU52 SY49:SY52 JC49:JC52">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50:E52 JA50:JA52 SW50:SW52 ACS50:ACS52 AMO50:AMO52 AWK50:AWK52 BGG50:BGG52 BQC50:BQC52 BZY50:BZY52 CJU50:CJU52 CTQ50:CTQ52 DDM50:DDM52 DNI50:DNI52 DXE50:DXE52 EHA50:EHA52 EQW50:EQW52 FAS50:FAS52 FKO50:FKO52 FUK50:FUK52 GEG50:GEG52 GOC50:GOC52 GXY50:GXY52 HHU50:HHU52 HRQ50:HRQ52 IBM50:IBM52 ILI50:ILI52 IVE50:IVE52 JFA50:JFA52 JOW50:JOW52 JYS50:JYS52 KIO50:KIO52 KSK50:KSK52 LCG50:LCG52 LMC50:LMC52 LVY50:LVY52 MFU50:MFU52 MPQ50:MPQ52 MZM50:MZM52 NJI50:NJI52 NTE50:NTE52 ODA50:ODA52 OMW50:OMW52 OWS50:OWS52 PGO50:PGO52 PQK50:PQK52 QAG50:QAG52 QKC50:QKC52 QTY50:QTY52 RDU50:RDU52 RNQ50:RNQ52 RXM50:RXM52 SHI50:SHI52 SRE50:SRE52 TBA50:TBA52 TKW50:TKW52 TUS50:TUS52 UEO50:UEO52 UOK50:UOK52 UYG50:UYG52 VIC50:VIC52 VRY50:VRY52 WBU50:WBU52 WLQ50:WLQ52 WVM50:WVM52">
      <formula1>"1, 2, 3"</formula1>
    </dataValidation>
  </dataValidations>
  <pageMargins left="1" right="0.25" top="1" bottom="0.3" header="0.5" footer="0.5"/>
  <pageSetup scale="84"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7">
    <pageSetUpPr fitToPage="1"/>
  </sheetPr>
  <dimension ref="A1:S71"/>
  <sheetViews>
    <sheetView zoomScaleNormal="100" workbookViewId="0"/>
  </sheetViews>
  <sheetFormatPr defaultColWidth="10" defaultRowHeight="12"/>
  <cols>
    <col min="1" max="1" width="2.5703125" style="15" customWidth="1"/>
    <col min="2" max="2" width="7.140625" style="15" customWidth="1"/>
    <col min="3" max="3" width="23.5703125" style="15" customWidth="1"/>
    <col min="4" max="4" width="9.7109375" style="15" customWidth="1"/>
    <col min="5" max="5" width="9.7109375" style="15" hidden="1" customWidth="1"/>
    <col min="6" max="6" width="4.7109375" style="15" customWidth="1"/>
    <col min="7" max="7" width="14.42578125" style="15" customWidth="1"/>
    <col min="8" max="8" width="12" style="15" bestFit="1" customWidth="1"/>
    <col min="9" max="9" width="11.140625" style="15" customWidth="1"/>
    <col min="10" max="10" width="10.28515625" style="15" customWidth="1"/>
    <col min="11" max="11" width="13" style="15" customWidth="1"/>
    <col min="12" max="12" width="8.28515625" style="15" customWidth="1"/>
    <col min="13" max="15" width="10" style="15"/>
    <col min="16" max="16" width="10.5703125" style="15" bestFit="1" customWidth="1"/>
    <col min="17" max="257" width="10" style="15"/>
    <col min="258" max="258" width="2.5703125" style="15" customWidth="1"/>
    <col min="259" max="259" width="7.140625" style="15" customWidth="1"/>
    <col min="260" max="260" width="23.5703125" style="15" customWidth="1"/>
    <col min="261" max="261" width="9.7109375" style="15" customWidth="1"/>
    <col min="262" max="262" width="0" style="15" hidden="1" customWidth="1"/>
    <col min="263" max="263" width="4.7109375" style="15" customWidth="1"/>
    <col min="264" max="264" width="14.42578125" style="15" customWidth="1"/>
    <col min="265" max="265" width="11.140625" style="15" customWidth="1"/>
    <col min="266" max="266" width="10.28515625" style="15" customWidth="1"/>
    <col min="267" max="267" width="13" style="15" customWidth="1"/>
    <col min="268" max="268" width="8.28515625" style="15" customWidth="1"/>
    <col min="269" max="513" width="10" style="15"/>
    <col min="514" max="514" width="2.5703125" style="15" customWidth="1"/>
    <col min="515" max="515" width="7.140625" style="15" customWidth="1"/>
    <col min="516" max="516" width="23.5703125" style="15" customWidth="1"/>
    <col min="517" max="517" width="9.7109375" style="15" customWidth="1"/>
    <col min="518" max="518" width="0" style="15" hidden="1" customWidth="1"/>
    <col min="519" max="519" width="4.7109375" style="15" customWidth="1"/>
    <col min="520" max="520" width="14.42578125" style="15" customWidth="1"/>
    <col min="521" max="521" width="11.140625" style="15" customWidth="1"/>
    <col min="522" max="522" width="10.28515625" style="15" customWidth="1"/>
    <col min="523" max="523" width="13" style="15" customWidth="1"/>
    <col min="524" max="524" width="8.28515625" style="15" customWidth="1"/>
    <col min="525" max="769" width="10" style="15"/>
    <col min="770" max="770" width="2.5703125" style="15" customWidth="1"/>
    <col min="771" max="771" width="7.140625" style="15" customWidth="1"/>
    <col min="772" max="772" width="23.5703125" style="15" customWidth="1"/>
    <col min="773" max="773" width="9.7109375" style="15" customWidth="1"/>
    <col min="774" max="774" width="0" style="15" hidden="1" customWidth="1"/>
    <col min="775" max="775" width="4.7109375" style="15" customWidth="1"/>
    <col min="776" max="776" width="14.42578125" style="15" customWidth="1"/>
    <col min="777" max="777" width="11.140625" style="15" customWidth="1"/>
    <col min="778" max="778" width="10.28515625" style="15" customWidth="1"/>
    <col min="779" max="779" width="13" style="15" customWidth="1"/>
    <col min="780" max="780" width="8.28515625" style="15" customWidth="1"/>
    <col min="781" max="1025" width="10" style="15"/>
    <col min="1026" max="1026" width="2.5703125" style="15" customWidth="1"/>
    <col min="1027" max="1027" width="7.140625" style="15" customWidth="1"/>
    <col min="1028" max="1028" width="23.5703125" style="15" customWidth="1"/>
    <col min="1029" max="1029" width="9.7109375" style="15" customWidth="1"/>
    <col min="1030" max="1030" width="0" style="15" hidden="1" customWidth="1"/>
    <col min="1031" max="1031" width="4.7109375" style="15" customWidth="1"/>
    <col min="1032" max="1032" width="14.42578125" style="15" customWidth="1"/>
    <col min="1033" max="1033" width="11.140625" style="15" customWidth="1"/>
    <col min="1034" max="1034" width="10.28515625" style="15" customWidth="1"/>
    <col min="1035" max="1035" width="13" style="15" customWidth="1"/>
    <col min="1036" max="1036" width="8.28515625" style="15" customWidth="1"/>
    <col min="1037" max="1281" width="10" style="15"/>
    <col min="1282" max="1282" width="2.5703125" style="15" customWidth="1"/>
    <col min="1283" max="1283" width="7.140625" style="15" customWidth="1"/>
    <col min="1284" max="1284" width="23.5703125" style="15" customWidth="1"/>
    <col min="1285" max="1285" width="9.7109375" style="15" customWidth="1"/>
    <col min="1286" max="1286" width="0" style="15" hidden="1" customWidth="1"/>
    <col min="1287" max="1287" width="4.7109375" style="15" customWidth="1"/>
    <col min="1288" max="1288" width="14.42578125" style="15" customWidth="1"/>
    <col min="1289" max="1289" width="11.140625" style="15" customWidth="1"/>
    <col min="1290" max="1290" width="10.28515625" style="15" customWidth="1"/>
    <col min="1291" max="1291" width="13" style="15" customWidth="1"/>
    <col min="1292" max="1292" width="8.28515625" style="15" customWidth="1"/>
    <col min="1293" max="1537" width="10" style="15"/>
    <col min="1538" max="1538" width="2.5703125" style="15" customWidth="1"/>
    <col min="1539" max="1539" width="7.140625" style="15" customWidth="1"/>
    <col min="1540" max="1540" width="23.5703125" style="15" customWidth="1"/>
    <col min="1541" max="1541" width="9.7109375" style="15" customWidth="1"/>
    <col min="1542" max="1542" width="0" style="15" hidden="1" customWidth="1"/>
    <col min="1543" max="1543" width="4.7109375" style="15" customWidth="1"/>
    <col min="1544" max="1544" width="14.42578125" style="15" customWidth="1"/>
    <col min="1545" max="1545" width="11.140625" style="15" customWidth="1"/>
    <col min="1546" max="1546" width="10.28515625" style="15" customWidth="1"/>
    <col min="1547" max="1547" width="13" style="15" customWidth="1"/>
    <col min="1548" max="1548" width="8.28515625" style="15" customWidth="1"/>
    <col min="1549" max="1793" width="10" style="15"/>
    <col min="1794" max="1794" width="2.5703125" style="15" customWidth="1"/>
    <col min="1795" max="1795" width="7.140625" style="15" customWidth="1"/>
    <col min="1796" max="1796" width="23.5703125" style="15" customWidth="1"/>
    <col min="1797" max="1797" width="9.7109375" style="15" customWidth="1"/>
    <col min="1798" max="1798" width="0" style="15" hidden="1" customWidth="1"/>
    <col min="1799" max="1799" width="4.7109375" style="15" customWidth="1"/>
    <col min="1800" max="1800" width="14.42578125" style="15" customWidth="1"/>
    <col min="1801" max="1801" width="11.140625" style="15" customWidth="1"/>
    <col min="1802" max="1802" width="10.28515625" style="15" customWidth="1"/>
    <col min="1803" max="1803" width="13" style="15" customWidth="1"/>
    <col min="1804" max="1804" width="8.28515625" style="15" customWidth="1"/>
    <col min="1805" max="2049" width="10" style="15"/>
    <col min="2050" max="2050" width="2.5703125" style="15" customWidth="1"/>
    <col min="2051" max="2051" width="7.140625" style="15" customWidth="1"/>
    <col min="2052" max="2052" width="23.5703125" style="15" customWidth="1"/>
    <col min="2053" max="2053" width="9.7109375" style="15" customWidth="1"/>
    <col min="2054" max="2054" width="0" style="15" hidden="1" customWidth="1"/>
    <col min="2055" max="2055" width="4.7109375" style="15" customWidth="1"/>
    <col min="2056" max="2056" width="14.42578125" style="15" customWidth="1"/>
    <col min="2057" max="2057" width="11.140625" style="15" customWidth="1"/>
    <col min="2058" max="2058" width="10.28515625" style="15" customWidth="1"/>
    <col min="2059" max="2059" width="13" style="15" customWidth="1"/>
    <col min="2060" max="2060" width="8.28515625" style="15" customWidth="1"/>
    <col min="2061" max="2305" width="10" style="15"/>
    <col min="2306" max="2306" width="2.5703125" style="15" customWidth="1"/>
    <col min="2307" max="2307" width="7.140625" style="15" customWidth="1"/>
    <col min="2308" max="2308" width="23.5703125" style="15" customWidth="1"/>
    <col min="2309" max="2309" width="9.7109375" style="15" customWidth="1"/>
    <col min="2310" max="2310" width="0" style="15" hidden="1" customWidth="1"/>
    <col min="2311" max="2311" width="4.7109375" style="15" customWidth="1"/>
    <col min="2312" max="2312" width="14.42578125" style="15" customWidth="1"/>
    <col min="2313" max="2313" width="11.140625" style="15" customWidth="1"/>
    <col min="2314" max="2314" width="10.28515625" style="15" customWidth="1"/>
    <col min="2315" max="2315" width="13" style="15" customWidth="1"/>
    <col min="2316" max="2316" width="8.28515625" style="15" customWidth="1"/>
    <col min="2317" max="2561" width="10" style="15"/>
    <col min="2562" max="2562" width="2.5703125" style="15" customWidth="1"/>
    <col min="2563" max="2563" width="7.140625" style="15" customWidth="1"/>
    <col min="2564" max="2564" width="23.5703125" style="15" customWidth="1"/>
    <col min="2565" max="2565" width="9.7109375" style="15" customWidth="1"/>
    <col min="2566" max="2566" width="0" style="15" hidden="1" customWidth="1"/>
    <col min="2567" max="2567" width="4.7109375" style="15" customWidth="1"/>
    <col min="2568" max="2568" width="14.42578125" style="15" customWidth="1"/>
    <col min="2569" max="2569" width="11.140625" style="15" customWidth="1"/>
    <col min="2570" max="2570" width="10.28515625" style="15" customWidth="1"/>
    <col min="2571" max="2571" width="13" style="15" customWidth="1"/>
    <col min="2572" max="2572" width="8.28515625" style="15" customWidth="1"/>
    <col min="2573" max="2817" width="10" style="15"/>
    <col min="2818" max="2818" width="2.5703125" style="15" customWidth="1"/>
    <col min="2819" max="2819" width="7.140625" style="15" customWidth="1"/>
    <col min="2820" max="2820" width="23.5703125" style="15" customWidth="1"/>
    <col min="2821" max="2821" width="9.7109375" style="15" customWidth="1"/>
    <col min="2822" max="2822" width="0" style="15" hidden="1" customWidth="1"/>
    <col min="2823" max="2823" width="4.7109375" style="15" customWidth="1"/>
    <col min="2824" max="2824" width="14.42578125" style="15" customWidth="1"/>
    <col min="2825" max="2825" width="11.140625" style="15" customWidth="1"/>
    <col min="2826" max="2826" width="10.28515625" style="15" customWidth="1"/>
    <col min="2827" max="2827" width="13" style="15" customWidth="1"/>
    <col min="2828" max="2828" width="8.28515625" style="15" customWidth="1"/>
    <col min="2829" max="3073" width="10" style="15"/>
    <col min="3074" max="3074" width="2.5703125" style="15" customWidth="1"/>
    <col min="3075" max="3075" width="7.140625" style="15" customWidth="1"/>
    <col min="3076" max="3076" width="23.5703125" style="15" customWidth="1"/>
    <col min="3077" max="3077" width="9.7109375" style="15" customWidth="1"/>
    <col min="3078" max="3078" width="0" style="15" hidden="1" customWidth="1"/>
    <col min="3079" max="3079" width="4.7109375" style="15" customWidth="1"/>
    <col min="3080" max="3080" width="14.42578125" style="15" customWidth="1"/>
    <col min="3081" max="3081" width="11.140625" style="15" customWidth="1"/>
    <col min="3082" max="3082" width="10.28515625" style="15" customWidth="1"/>
    <col min="3083" max="3083" width="13" style="15" customWidth="1"/>
    <col min="3084" max="3084" width="8.28515625" style="15" customWidth="1"/>
    <col min="3085" max="3329" width="10" style="15"/>
    <col min="3330" max="3330" width="2.5703125" style="15" customWidth="1"/>
    <col min="3331" max="3331" width="7.140625" style="15" customWidth="1"/>
    <col min="3332" max="3332" width="23.5703125" style="15" customWidth="1"/>
    <col min="3333" max="3333" width="9.7109375" style="15" customWidth="1"/>
    <col min="3334" max="3334" width="0" style="15" hidden="1" customWidth="1"/>
    <col min="3335" max="3335" width="4.7109375" style="15" customWidth="1"/>
    <col min="3336" max="3336" width="14.42578125" style="15" customWidth="1"/>
    <col min="3337" max="3337" width="11.140625" style="15" customWidth="1"/>
    <col min="3338" max="3338" width="10.28515625" style="15" customWidth="1"/>
    <col min="3339" max="3339" width="13" style="15" customWidth="1"/>
    <col min="3340" max="3340" width="8.28515625" style="15" customWidth="1"/>
    <col min="3341" max="3585" width="10" style="15"/>
    <col min="3586" max="3586" width="2.5703125" style="15" customWidth="1"/>
    <col min="3587" max="3587" width="7.140625" style="15" customWidth="1"/>
    <col min="3588" max="3588" width="23.5703125" style="15" customWidth="1"/>
    <col min="3589" max="3589" width="9.7109375" style="15" customWidth="1"/>
    <col min="3590" max="3590" width="0" style="15" hidden="1" customWidth="1"/>
    <col min="3591" max="3591" width="4.7109375" style="15" customWidth="1"/>
    <col min="3592" max="3592" width="14.42578125" style="15" customWidth="1"/>
    <col min="3593" max="3593" width="11.140625" style="15" customWidth="1"/>
    <col min="3594" max="3594" width="10.28515625" style="15" customWidth="1"/>
    <col min="3595" max="3595" width="13" style="15" customWidth="1"/>
    <col min="3596" max="3596" width="8.28515625" style="15" customWidth="1"/>
    <col min="3597" max="3841" width="10" style="15"/>
    <col min="3842" max="3842" width="2.5703125" style="15" customWidth="1"/>
    <col min="3843" max="3843" width="7.140625" style="15" customWidth="1"/>
    <col min="3844" max="3844" width="23.5703125" style="15" customWidth="1"/>
    <col min="3845" max="3845" width="9.7109375" style="15" customWidth="1"/>
    <col min="3846" max="3846" width="0" style="15" hidden="1" customWidth="1"/>
    <col min="3847" max="3847" width="4.7109375" style="15" customWidth="1"/>
    <col min="3848" max="3848" width="14.42578125" style="15" customWidth="1"/>
    <col min="3849" max="3849" width="11.140625" style="15" customWidth="1"/>
    <col min="3850" max="3850" width="10.28515625" style="15" customWidth="1"/>
    <col min="3851" max="3851" width="13" style="15" customWidth="1"/>
    <col min="3852" max="3852" width="8.28515625" style="15" customWidth="1"/>
    <col min="3853" max="4097" width="10" style="15"/>
    <col min="4098" max="4098" width="2.5703125" style="15" customWidth="1"/>
    <col min="4099" max="4099" width="7.140625" style="15" customWidth="1"/>
    <col min="4100" max="4100" width="23.5703125" style="15" customWidth="1"/>
    <col min="4101" max="4101" width="9.7109375" style="15" customWidth="1"/>
    <col min="4102" max="4102" width="0" style="15" hidden="1" customWidth="1"/>
    <col min="4103" max="4103" width="4.7109375" style="15" customWidth="1"/>
    <col min="4104" max="4104" width="14.42578125" style="15" customWidth="1"/>
    <col min="4105" max="4105" width="11.140625" style="15" customWidth="1"/>
    <col min="4106" max="4106" width="10.28515625" style="15" customWidth="1"/>
    <col min="4107" max="4107" width="13" style="15" customWidth="1"/>
    <col min="4108" max="4108" width="8.28515625" style="15" customWidth="1"/>
    <col min="4109" max="4353" width="10" style="15"/>
    <col min="4354" max="4354" width="2.5703125" style="15" customWidth="1"/>
    <col min="4355" max="4355" width="7.140625" style="15" customWidth="1"/>
    <col min="4356" max="4356" width="23.5703125" style="15" customWidth="1"/>
    <col min="4357" max="4357" width="9.7109375" style="15" customWidth="1"/>
    <col min="4358" max="4358" width="0" style="15" hidden="1" customWidth="1"/>
    <col min="4359" max="4359" width="4.7109375" style="15" customWidth="1"/>
    <col min="4360" max="4360" width="14.42578125" style="15" customWidth="1"/>
    <col min="4361" max="4361" width="11.140625" style="15" customWidth="1"/>
    <col min="4362" max="4362" width="10.28515625" style="15" customWidth="1"/>
    <col min="4363" max="4363" width="13" style="15" customWidth="1"/>
    <col min="4364" max="4364" width="8.28515625" style="15" customWidth="1"/>
    <col min="4365" max="4609" width="10" style="15"/>
    <col min="4610" max="4610" width="2.5703125" style="15" customWidth="1"/>
    <col min="4611" max="4611" width="7.140625" style="15" customWidth="1"/>
    <col min="4612" max="4612" width="23.5703125" style="15" customWidth="1"/>
    <col min="4613" max="4613" width="9.7109375" style="15" customWidth="1"/>
    <col min="4614" max="4614" width="0" style="15" hidden="1" customWidth="1"/>
    <col min="4615" max="4615" width="4.7109375" style="15" customWidth="1"/>
    <col min="4616" max="4616" width="14.42578125" style="15" customWidth="1"/>
    <col min="4617" max="4617" width="11.140625" style="15" customWidth="1"/>
    <col min="4618" max="4618" width="10.28515625" style="15" customWidth="1"/>
    <col min="4619" max="4619" width="13" style="15" customWidth="1"/>
    <col min="4620" max="4620" width="8.28515625" style="15" customWidth="1"/>
    <col min="4621" max="4865" width="10" style="15"/>
    <col min="4866" max="4866" width="2.5703125" style="15" customWidth="1"/>
    <col min="4867" max="4867" width="7.140625" style="15" customWidth="1"/>
    <col min="4868" max="4868" width="23.5703125" style="15" customWidth="1"/>
    <col min="4869" max="4869" width="9.7109375" style="15" customWidth="1"/>
    <col min="4870" max="4870" width="0" style="15" hidden="1" customWidth="1"/>
    <col min="4871" max="4871" width="4.7109375" style="15" customWidth="1"/>
    <col min="4872" max="4872" width="14.42578125" style="15" customWidth="1"/>
    <col min="4873" max="4873" width="11.140625" style="15" customWidth="1"/>
    <col min="4874" max="4874" width="10.28515625" style="15" customWidth="1"/>
    <col min="4875" max="4875" width="13" style="15" customWidth="1"/>
    <col min="4876" max="4876" width="8.28515625" style="15" customWidth="1"/>
    <col min="4877" max="5121" width="10" style="15"/>
    <col min="5122" max="5122" width="2.5703125" style="15" customWidth="1"/>
    <col min="5123" max="5123" width="7.140625" style="15" customWidth="1"/>
    <col min="5124" max="5124" width="23.5703125" style="15" customWidth="1"/>
    <col min="5125" max="5125" width="9.7109375" style="15" customWidth="1"/>
    <col min="5126" max="5126" width="0" style="15" hidden="1" customWidth="1"/>
    <col min="5127" max="5127" width="4.7109375" style="15" customWidth="1"/>
    <col min="5128" max="5128" width="14.42578125" style="15" customWidth="1"/>
    <col min="5129" max="5129" width="11.140625" style="15" customWidth="1"/>
    <col min="5130" max="5130" width="10.28515625" style="15" customWidth="1"/>
    <col min="5131" max="5131" width="13" style="15" customWidth="1"/>
    <col min="5132" max="5132" width="8.28515625" style="15" customWidth="1"/>
    <col min="5133" max="5377" width="10" style="15"/>
    <col min="5378" max="5378" width="2.5703125" style="15" customWidth="1"/>
    <col min="5379" max="5379" width="7.140625" style="15" customWidth="1"/>
    <col min="5380" max="5380" width="23.5703125" style="15" customWidth="1"/>
    <col min="5381" max="5381" width="9.7109375" style="15" customWidth="1"/>
    <col min="5382" max="5382" width="0" style="15" hidden="1" customWidth="1"/>
    <col min="5383" max="5383" width="4.7109375" style="15" customWidth="1"/>
    <col min="5384" max="5384" width="14.42578125" style="15" customWidth="1"/>
    <col min="5385" max="5385" width="11.140625" style="15" customWidth="1"/>
    <col min="5386" max="5386" width="10.28515625" style="15" customWidth="1"/>
    <col min="5387" max="5387" width="13" style="15" customWidth="1"/>
    <col min="5388" max="5388" width="8.28515625" style="15" customWidth="1"/>
    <col min="5389" max="5633" width="10" style="15"/>
    <col min="5634" max="5634" width="2.5703125" style="15" customWidth="1"/>
    <col min="5635" max="5635" width="7.140625" style="15" customWidth="1"/>
    <col min="5636" max="5636" width="23.5703125" style="15" customWidth="1"/>
    <col min="5637" max="5637" width="9.7109375" style="15" customWidth="1"/>
    <col min="5638" max="5638" width="0" style="15" hidden="1" customWidth="1"/>
    <col min="5639" max="5639" width="4.7109375" style="15" customWidth="1"/>
    <col min="5640" max="5640" width="14.42578125" style="15" customWidth="1"/>
    <col min="5641" max="5641" width="11.140625" style="15" customWidth="1"/>
    <col min="5642" max="5642" width="10.28515625" style="15" customWidth="1"/>
    <col min="5643" max="5643" width="13" style="15" customWidth="1"/>
    <col min="5644" max="5644" width="8.28515625" style="15" customWidth="1"/>
    <col min="5645" max="5889" width="10" style="15"/>
    <col min="5890" max="5890" width="2.5703125" style="15" customWidth="1"/>
    <col min="5891" max="5891" width="7.140625" style="15" customWidth="1"/>
    <col min="5892" max="5892" width="23.5703125" style="15" customWidth="1"/>
    <col min="5893" max="5893" width="9.7109375" style="15" customWidth="1"/>
    <col min="5894" max="5894" width="0" style="15" hidden="1" customWidth="1"/>
    <col min="5895" max="5895" width="4.7109375" style="15" customWidth="1"/>
    <col min="5896" max="5896" width="14.42578125" style="15" customWidth="1"/>
    <col min="5897" max="5897" width="11.140625" style="15" customWidth="1"/>
    <col min="5898" max="5898" width="10.28515625" style="15" customWidth="1"/>
    <col min="5899" max="5899" width="13" style="15" customWidth="1"/>
    <col min="5900" max="5900" width="8.28515625" style="15" customWidth="1"/>
    <col min="5901" max="6145" width="10" style="15"/>
    <col min="6146" max="6146" width="2.5703125" style="15" customWidth="1"/>
    <col min="6147" max="6147" width="7.140625" style="15" customWidth="1"/>
    <col min="6148" max="6148" width="23.5703125" style="15" customWidth="1"/>
    <col min="6149" max="6149" width="9.7109375" style="15" customWidth="1"/>
    <col min="6150" max="6150" width="0" style="15" hidden="1" customWidth="1"/>
    <col min="6151" max="6151" width="4.7109375" style="15" customWidth="1"/>
    <col min="6152" max="6152" width="14.42578125" style="15" customWidth="1"/>
    <col min="6153" max="6153" width="11.140625" style="15" customWidth="1"/>
    <col min="6154" max="6154" width="10.28515625" style="15" customWidth="1"/>
    <col min="6155" max="6155" width="13" style="15" customWidth="1"/>
    <col min="6156" max="6156" width="8.28515625" style="15" customWidth="1"/>
    <col min="6157" max="6401" width="10" style="15"/>
    <col min="6402" max="6402" width="2.5703125" style="15" customWidth="1"/>
    <col min="6403" max="6403" width="7.140625" style="15" customWidth="1"/>
    <col min="6404" max="6404" width="23.5703125" style="15" customWidth="1"/>
    <col min="6405" max="6405" width="9.7109375" style="15" customWidth="1"/>
    <col min="6406" max="6406" width="0" style="15" hidden="1" customWidth="1"/>
    <col min="6407" max="6407" width="4.7109375" style="15" customWidth="1"/>
    <col min="6408" max="6408" width="14.42578125" style="15" customWidth="1"/>
    <col min="6409" max="6409" width="11.140625" style="15" customWidth="1"/>
    <col min="6410" max="6410" width="10.28515625" style="15" customWidth="1"/>
    <col min="6411" max="6411" width="13" style="15" customWidth="1"/>
    <col min="6412" max="6412" width="8.28515625" style="15" customWidth="1"/>
    <col min="6413" max="6657" width="10" style="15"/>
    <col min="6658" max="6658" width="2.5703125" style="15" customWidth="1"/>
    <col min="6659" max="6659" width="7.140625" style="15" customWidth="1"/>
    <col min="6660" max="6660" width="23.5703125" style="15" customWidth="1"/>
    <col min="6661" max="6661" width="9.7109375" style="15" customWidth="1"/>
    <col min="6662" max="6662" width="0" style="15" hidden="1" customWidth="1"/>
    <col min="6663" max="6663" width="4.7109375" style="15" customWidth="1"/>
    <col min="6664" max="6664" width="14.42578125" style="15" customWidth="1"/>
    <col min="6665" max="6665" width="11.140625" style="15" customWidth="1"/>
    <col min="6666" max="6666" width="10.28515625" style="15" customWidth="1"/>
    <col min="6667" max="6667" width="13" style="15" customWidth="1"/>
    <col min="6668" max="6668" width="8.28515625" style="15" customWidth="1"/>
    <col min="6669" max="6913" width="10" style="15"/>
    <col min="6914" max="6914" width="2.5703125" style="15" customWidth="1"/>
    <col min="6915" max="6915" width="7.140625" style="15" customWidth="1"/>
    <col min="6916" max="6916" width="23.5703125" style="15" customWidth="1"/>
    <col min="6917" max="6917" width="9.7109375" style="15" customWidth="1"/>
    <col min="6918" max="6918" width="0" style="15" hidden="1" customWidth="1"/>
    <col min="6919" max="6919" width="4.7109375" style="15" customWidth="1"/>
    <col min="6920" max="6920" width="14.42578125" style="15" customWidth="1"/>
    <col min="6921" max="6921" width="11.140625" style="15" customWidth="1"/>
    <col min="6922" max="6922" width="10.28515625" style="15" customWidth="1"/>
    <col min="6923" max="6923" width="13" style="15" customWidth="1"/>
    <col min="6924" max="6924" width="8.28515625" style="15" customWidth="1"/>
    <col min="6925" max="7169" width="10" style="15"/>
    <col min="7170" max="7170" width="2.5703125" style="15" customWidth="1"/>
    <col min="7171" max="7171" width="7.140625" style="15" customWidth="1"/>
    <col min="7172" max="7172" width="23.5703125" style="15" customWidth="1"/>
    <col min="7173" max="7173" width="9.7109375" style="15" customWidth="1"/>
    <col min="7174" max="7174" width="0" style="15" hidden="1" customWidth="1"/>
    <col min="7175" max="7175" width="4.7109375" style="15" customWidth="1"/>
    <col min="7176" max="7176" width="14.42578125" style="15" customWidth="1"/>
    <col min="7177" max="7177" width="11.140625" style="15" customWidth="1"/>
    <col min="7178" max="7178" width="10.28515625" style="15" customWidth="1"/>
    <col min="7179" max="7179" width="13" style="15" customWidth="1"/>
    <col min="7180" max="7180" width="8.28515625" style="15" customWidth="1"/>
    <col min="7181" max="7425" width="10" style="15"/>
    <col min="7426" max="7426" width="2.5703125" style="15" customWidth="1"/>
    <col min="7427" max="7427" width="7.140625" style="15" customWidth="1"/>
    <col min="7428" max="7428" width="23.5703125" style="15" customWidth="1"/>
    <col min="7429" max="7429" width="9.7109375" style="15" customWidth="1"/>
    <col min="7430" max="7430" width="0" style="15" hidden="1" customWidth="1"/>
    <col min="7431" max="7431" width="4.7109375" style="15" customWidth="1"/>
    <col min="7432" max="7432" width="14.42578125" style="15" customWidth="1"/>
    <col min="7433" max="7433" width="11.140625" style="15" customWidth="1"/>
    <col min="7434" max="7434" width="10.28515625" style="15" customWidth="1"/>
    <col min="7435" max="7435" width="13" style="15" customWidth="1"/>
    <col min="7436" max="7436" width="8.28515625" style="15" customWidth="1"/>
    <col min="7437" max="7681" width="10" style="15"/>
    <col min="7682" max="7682" width="2.5703125" style="15" customWidth="1"/>
    <col min="7683" max="7683" width="7.140625" style="15" customWidth="1"/>
    <col min="7684" max="7684" width="23.5703125" style="15" customWidth="1"/>
    <col min="7685" max="7685" width="9.7109375" style="15" customWidth="1"/>
    <col min="7686" max="7686" width="0" style="15" hidden="1" customWidth="1"/>
    <col min="7687" max="7687" width="4.7109375" style="15" customWidth="1"/>
    <col min="7688" max="7688" width="14.42578125" style="15" customWidth="1"/>
    <col min="7689" max="7689" width="11.140625" style="15" customWidth="1"/>
    <col min="7690" max="7690" width="10.28515625" style="15" customWidth="1"/>
    <col min="7691" max="7691" width="13" style="15" customWidth="1"/>
    <col min="7692" max="7692" width="8.28515625" style="15" customWidth="1"/>
    <col min="7693" max="7937" width="10" style="15"/>
    <col min="7938" max="7938" width="2.5703125" style="15" customWidth="1"/>
    <col min="7939" max="7939" width="7.140625" style="15" customWidth="1"/>
    <col min="7940" max="7940" width="23.5703125" style="15" customWidth="1"/>
    <col min="7941" max="7941" width="9.7109375" style="15" customWidth="1"/>
    <col min="7942" max="7942" width="0" style="15" hidden="1" customWidth="1"/>
    <col min="7943" max="7943" width="4.7109375" style="15" customWidth="1"/>
    <col min="7944" max="7944" width="14.42578125" style="15" customWidth="1"/>
    <col min="7945" max="7945" width="11.140625" style="15" customWidth="1"/>
    <col min="7946" max="7946" width="10.28515625" style="15" customWidth="1"/>
    <col min="7947" max="7947" width="13" style="15" customWidth="1"/>
    <col min="7948" max="7948" width="8.28515625" style="15" customWidth="1"/>
    <col min="7949" max="8193" width="10" style="15"/>
    <col min="8194" max="8194" width="2.5703125" style="15" customWidth="1"/>
    <col min="8195" max="8195" width="7.140625" style="15" customWidth="1"/>
    <col min="8196" max="8196" width="23.5703125" style="15" customWidth="1"/>
    <col min="8197" max="8197" width="9.7109375" style="15" customWidth="1"/>
    <col min="8198" max="8198" width="0" style="15" hidden="1" customWidth="1"/>
    <col min="8199" max="8199" width="4.7109375" style="15" customWidth="1"/>
    <col min="8200" max="8200" width="14.42578125" style="15" customWidth="1"/>
    <col min="8201" max="8201" width="11.140625" style="15" customWidth="1"/>
    <col min="8202" max="8202" width="10.28515625" style="15" customWidth="1"/>
    <col min="8203" max="8203" width="13" style="15" customWidth="1"/>
    <col min="8204" max="8204" width="8.28515625" style="15" customWidth="1"/>
    <col min="8205" max="8449" width="10" style="15"/>
    <col min="8450" max="8450" width="2.5703125" style="15" customWidth="1"/>
    <col min="8451" max="8451" width="7.140625" style="15" customWidth="1"/>
    <col min="8452" max="8452" width="23.5703125" style="15" customWidth="1"/>
    <col min="8453" max="8453" width="9.7109375" style="15" customWidth="1"/>
    <col min="8454" max="8454" width="0" style="15" hidden="1" customWidth="1"/>
    <col min="8455" max="8455" width="4.7109375" style="15" customWidth="1"/>
    <col min="8456" max="8456" width="14.42578125" style="15" customWidth="1"/>
    <col min="8457" max="8457" width="11.140625" style="15" customWidth="1"/>
    <col min="8458" max="8458" width="10.28515625" style="15" customWidth="1"/>
    <col min="8459" max="8459" width="13" style="15" customWidth="1"/>
    <col min="8460" max="8460" width="8.28515625" style="15" customWidth="1"/>
    <col min="8461" max="8705" width="10" style="15"/>
    <col min="8706" max="8706" width="2.5703125" style="15" customWidth="1"/>
    <col min="8707" max="8707" width="7.140625" style="15" customWidth="1"/>
    <col min="8708" max="8708" width="23.5703125" style="15" customWidth="1"/>
    <col min="8709" max="8709" width="9.7109375" style="15" customWidth="1"/>
    <col min="8710" max="8710" width="0" style="15" hidden="1" customWidth="1"/>
    <col min="8711" max="8711" width="4.7109375" style="15" customWidth="1"/>
    <col min="8712" max="8712" width="14.42578125" style="15" customWidth="1"/>
    <col min="8713" max="8713" width="11.140625" style="15" customWidth="1"/>
    <col min="8714" max="8714" width="10.28515625" style="15" customWidth="1"/>
    <col min="8715" max="8715" width="13" style="15" customWidth="1"/>
    <col min="8716" max="8716" width="8.28515625" style="15" customWidth="1"/>
    <col min="8717" max="8961" width="10" style="15"/>
    <col min="8962" max="8962" width="2.5703125" style="15" customWidth="1"/>
    <col min="8963" max="8963" width="7.140625" style="15" customWidth="1"/>
    <col min="8964" max="8964" width="23.5703125" style="15" customWidth="1"/>
    <col min="8965" max="8965" width="9.7109375" style="15" customWidth="1"/>
    <col min="8966" max="8966" width="0" style="15" hidden="1" customWidth="1"/>
    <col min="8967" max="8967" width="4.7109375" style="15" customWidth="1"/>
    <col min="8968" max="8968" width="14.42578125" style="15" customWidth="1"/>
    <col min="8969" max="8969" width="11.140625" style="15" customWidth="1"/>
    <col min="8970" max="8970" width="10.28515625" style="15" customWidth="1"/>
    <col min="8971" max="8971" width="13" style="15" customWidth="1"/>
    <col min="8972" max="8972" width="8.28515625" style="15" customWidth="1"/>
    <col min="8973" max="9217" width="10" style="15"/>
    <col min="9218" max="9218" width="2.5703125" style="15" customWidth="1"/>
    <col min="9219" max="9219" width="7.140625" style="15" customWidth="1"/>
    <col min="9220" max="9220" width="23.5703125" style="15" customWidth="1"/>
    <col min="9221" max="9221" width="9.7109375" style="15" customWidth="1"/>
    <col min="9222" max="9222" width="0" style="15" hidden="1" customWidth="1"/>
    <col min="9223" max="9223" width="4.7109375" style="15" customWidth="1"/>
    <col min="9224" max="9224" width="14.42578125" style="15" customWidth="1"/>
    <col min="9225" max="9225" width="11.140625" style="15" customWidth="1"/>
    <col min="9226" max="9226" width="10.28515625" style="15" customWidth="1"/>
    <col min="9227" max="9227" width="13" style="15" customWidth="1"/>
    <col min="9228" max="9228" width="8.28515625" style="15" customWidth="1"/>
    <col min="9229" max="9473" width="10" style="15"/>
    <col min="9474" max="9474" width="2.5703125" style="15" customWidth="1"/>
    <col min="9475" max="9475" width="7.140625" style="15" customWidth="1"/>
    <col min="9476" max="9476" width="23.5703125" style="15" customWidth="1"/>
    <col min="9477" max="9477" width="9.7109375" style="15" customWidth="1"/>
    <col min="9478" max="9478" width="0" style="15" hidden="1" customWidth="1"/>
    <col min="9479" max="9479" width="4.7109375" style="15" customWidth="1"/>
    <col min="9480" max="9480" width="14.42578125" style="15" customWidth="1"/>
    <col min="9481" max="9481" width="11.140625" style="15" customWidth="1"/>
    <col min="9482" max="9482" width="10.28515625" style="15" customWidth="1"/>
    <col min="9483" max="9483" width="13" style="15" customWidth="1"/>
    <col min="9484" max="9484" width="8.28515625" style="15" customWidth="1"/>
    <col min="9485" max="9729" width="10" style="15"/>
    <col min="9730" max="9730" width="2.5703125" style="15" customWidth="1"/>
    <col min="9731" max="9731" width="7.140625" style="15" customWidth="1"/>
    <col min="9732" max="9732" width="23.5703125" style="15" customWidth="1"/>
    <col min="9733" max="9733" width="9.7109375" style="15" customWidth="1"/>
    <col min="9734" max="9734" width="0" style="15" hidden="1" customWidth="1"/>
    <col min="9735" max="9735" width="4.7109375" style="15" customWidth="1"/>
    <col min="9736" max="9736" width="14.42578125" style="15" customWidth="1"/>
    <col min="9737" max="9737" width="11.140625" style="15" customWidth="1"/>
    <col min="9738" max="9738" width="10.28515625" style="15" customWidth="1"/>
    <col min="9739" max="9739" width="13" style="15" customWidth="1"/>
    <col min="9740" max="9740" width="8.28515625" style="15" customWidth="1"/>
    <col min="9741" max="9985" width="10" style="15"/>
    <col min="9986" max="9986" width="2.5703125" style="15" customWidth="1"/>
    <col min="9987" max="9987" width="7.140625" style="15" customWidth="1"/>
    <col min="9988" max="9988" width="23.5703125" style="15" customWidth="1"/>
    <col min="9989" max="9989" width="9.7109375" style="15" customWidth="1"/>
    <col min="9990" max="9990" width="0" style="15" hidden="1" customWidth="1"/>
    <col min="9991" max="9991" width="4.7109375" style="15" customWidth="1"/>
    <col min="9992" max="9992" width="14.42578125" style="15" customWidth="1"/>
    <col min="9993" max="9993" width="11.140625" style="15" customWidth="1"/>
    <col min="9994" max="9994" width="10.28515625" style="15" customWidth="1"/>
    <col min="9995" max="9995" width="13" style="15" customWidth="1"/>
    <col min="9996" max="9996" width="8.28515625" style="15" customWidth="1"/>
    <col min="9997" max="10241" width="10" style="15"/>
    <col min="10242" max="10242" width="2.5703125" style="15" customWidth="1"/>
    <col min="10243" max="10243" width="7.140625" style="15" customWidth="1"/>
    <col min="10244" max="10244" width="23.5703125" style="15" customWidth="1"/>
    <col min="10245" max="10245" width="9.7109375" style="15" customWidth="1"/>
    <col min="10246" max="10246" width="0" style="15" hidden="1" customWidth="1"/>
    <col min="10247" max="10247" width="4.7109375" style="15" customWidth="1"/>
    <col min="10248" max="10248" width="14.42578125" style="15" customWidth="1"/>
    <col min="10249" max="10249" width="11.140625" style="15" customWidth="1"/>
    <col min="10250" max="10250" width="10.28515625" style="15" customWidth="1"/>
    <col min="10251" max="10251" width="13" style="15" customWidth="1"/>
    <col min="10252" max="10252" width="8.28515625" style="15" customWidth="1"/>
    <col min="10253" max="10497" width="10" style="15"/>
    <col min="10498" max="10498" width="2.5703125" style="15" customWidth="1"/>
    <col min="10499" max="10499" width="7.140625" style="15" customWidth="1"/>
    <col min="10500" max="10500" width="23.5703125" style="15" customWidth="1"/>
    <col min="10501" max="10501" width="9.7109375" style="15" customWidth="1"/>
    <col min="10502" max="10502" width="0" style="15" hidden="1" customWidth="1"/>
    <col min="10503" max="10503" width="4.7109375" style="15" customWidth="1"/>
    <col min="10504" max="10504" width="14.42578125" style="15" customWidth="1"/>
    <col min="10505" max="10505" width="11.140625" style="15" customWidth="1"/>
    <col min="10506" max="10506" width="10.28515625" style="15" customWidth="1"/>
    <col min="10507" max="10507" width="13" style="15" customWidth="1"/>
    <col min="10508" max="10508" width="8.28515625" style="15" customWidth="1"/>
    <col min="10509" max="10753" width="10" style="15"/>
    <col min="10754" max="10754" width="2.5703125" style="15" customWidth="1"/>
    <col min="10755" max="10755" width="7.140625" style="15" customWidth="1"/>
    <col min="10756" max="10756" width="23.5703125" style="15" customWidth="1"/>
    <col min="10757" max="10757" width="9.7109375" style="15" customWidth="1"/>
    <col min="10758" max="10758" width="0" style="15" hidden="1" customWidth="1"/>
    <col min="10759" max="10759" width="4.7109375" style="15" customWidth="1"/>
    <col min="10760" max="10760" width="14.42578125" style="15" customWidth="1"/>
    <col min="10761" max="10761" width="11.140625" style="15" customWidth="1"/>
    <col min="10762" max="10762" width="10.28515625" style="15" customWidth="1"/>
    <col min="10763" max="10763" width="13" style="15" customWidth="1"/>
    <col min="10764" max="10764" width="8.28515625" style="15" customWidth="1"/>
    <col min="10765" max="11009" width="10" style="15"/>
    <col min="11010" max="11010" width="2.5703125" style="15" customWidth="1"/>
    <col min="11011" max="11011" width="7.140625" style="15" customWidth="1"/>
    <col min="11012" max="11012" width="23.5703125" style="15" customWidth="1"/>
    <col min="11013" max="11013" width="9.7109375" style="15" customWidth="1"/>
    <col min="11014" max="11014" width="0" style="15" hidden="1" customWidth="1"/>
    <col min="11015" max="11015" width="4.7109375" style="15" customWidth="1"/>
    <col min="11016" max="11016" width="14.42578125" style="15" customWidth="1"/>
    <col min="11017" max="11017" width="11.140625" style="15" customWidth="1"/>
    <col min="11018" max="11018" width="10.28515625" style="15" customWidth="1"/>
    <col min="11019" max="11019" width="13" style="15" customWidth="1"/>
    <col min="11020" max="11020" width="8.28515625" style="15" customWidth="1"/>
    <col min="11021" max="11265" width="10" style="15"/>
    <col min="11266" max="11266" width="2.5703125" style="15" customWidth="1"/>
    <col min="11267" max="11267" width="7.140625" style="15" customWidth="1"/>
    <col min="11268" max="11268" width="23.5703125" style="15" customWidth="1"/>
    <col min="11269" max="11269" width="9.7109375" style="15" customWidth="1"/>
    <col min="11270" max="11270" width="0" style="15" hidden="1" customWidth="1"/>
    <col min="11271" max="11271" width="4.7109375" style="15" customWidth="1"/>
    <col min="11272" max="11272" width="14.42578125" style="15" customWidth="1"/>
    <col min="11273" max="11273" width="11.140625" style="15" customWidth="1"/>
    <col min="11274" max="11274" width="10.28515625" style="15" customWidth="1"/>
    <col min="11275" max="11275" width="13" style="15" customWidth="1"/>
    <col min="11276" max="11276" width="8.28515625" style="15" customWidth="1"/>
    <col min="11277" max="11521" width="10" style="15"/>
    <col min="11522" max="11522" width="2.5703125" style="15" customWidth="1"/>
    <col min="11523" max="11523" width="7.140625" style="15" customWidth="1"/>
    <col min="11524" max="11524" width="23.5703125" style="15" customWidth="1"/>
    <col min="11525" max="11525" width="9.7109375" style="15" customWidth="1"/>
    <col min="11526" max="11526" width="0" style="15" hidden="1" customWidth="1"/>
    <col min="11527" max="11527" width="4.7109375" style="15" customWidth="1"/>
    <col min="11528" max="11528" width="14.42578125" style="15" customWidth="1"/>
    <col min="11529" max="11529" width="11.140625" style="15" customWidth="1"/>
    <col min="11530" max="11530" width="10.28515625" style="15" customWidth="1"/>
    <col min="11531" max="11531" width="13" style="15" customWidth="1"/>
    <col min="11532" max="11532" width="8.28515625" style="15" customWidth="1"/>
    <col min="11533" max="11777" width="10" style="15"/>
    <col min="11778" max="11778" width="2.5703125" style="15" customWidth="1"/>
    <col min="11779" max="11779" width="7.140625" style="15" customWidth="1"/>
    <col min="11780" max="11780" width="23.5703125" style="15" customWidth="1"/>
    <col min="11781" max="11781" width="9.7109375" style="15" customWidth="1"/>
    <col min="11782" max="11782" width="0" style="15" hidden="1" customWidth="1"/>
    <col min="11783" max="11783" width="4.7109375" style="15" customWidth="1"/>
    <col min="11784" max="11784" width="14.42578125" style="15" customWidth="1"/>
    <col min="11785" max="11785" width="11.140625" style="15" customWidth="1"/>
    <col min="11786" max="11786" width="10.28515625" style="15" customWidth="1"/>
    <col min="11787" max="11787" width="13" style="15" customWidth="1"/>
    <col min="11788" max="11788" width="8.28515625" style="15" customWidth="1"/>
    <col min="11789" max="12033" width="10" style="15"/>
    <col min="12034" max="12034" width="2.5703125" style="15" customWidth="1"/>
    <col min="12035" max="12035" width="7.140625" style="15" customWidth="1"/>
    <col min="12036" max="12036" width="23.5703125" style="15" customWidth="1"/>
    <col min="12037" max="12037" width="9.7109375" style="15" customWidth="1"/>
    <col min="12038" max="12038" width="0" style="15" hidden="1" customWidth="1"/>
    <col min="12039" max="12039" width="4.7109375" style="15" customWidth="1"/>
    <col min="12040" max="12040" width="14.42578125" style="15" customWidth="1"/>
    <col min="12041" max="12041" width="11.140625" style="15" customWidth="1"/>
    <col min="12042" max="12042" width="10.28515625" style="15" customWidth="1"/>
    <col min="12043" max="12043" width="13" style="15" customWidth="1"/>
    <col min="12044" max="12044" width="8.28515625" style="15" customWidth="1"/>
    <col min="12045" max="12289" width="10" style="15"/>
    <col min="12290" max="12290" width="2.5703125" style="15" customWidth="1"/>
    <col min="12291" max="12291" width="7.140625" style="15" customWidth="1"/>
    <col min="12292" max="12292" width="23.5703125" style="15" customWidth="1"/>
    <col min="12293" max="12293" width="9.7109375" style="15" customWidth="1"/>
    <col min="12294" max="12294" width="0" style="15" hidden="1" customWidth="1"/>
    <col min="12295" max="12295" width="4.7109375" style="15" customWidth="1"/>
    <col min="12296" max="12296" width="14.42578125" style="15" customWidth="1"/>
    <col min="12297" max="12297" width="11.140625" style="15" customWidth="1"/>
    <col min="12298" max="12298" width="10.28515625" style="15" customWidth="1"/>
    <col min="12299" max="12299" width="13" style="15" customWidth="1"/>
    <col min="12300" max="12300" width="8.28515625" style="15" customWidth="1"/>
    <col min="12301" max="12545" width="10" style="15"/>
    <col min="12546" max="12546" width="2.5703125" style="15" customWidth="1"/>
    <col min="12547" max="12547" width="7.140625" style="15" customWidth="1"/>
    <col min="12548" max="12548" width="23.5703125" style="15" customWidth="1"/>
    <col min="12549" max="12549" width="9.7109375" style="15" customWidth="1"/>
    <col min="12550" max="12550" width="0" style="15" hidden="1" customWidth="1"/>
    <col min="12551" max="12551" width="4.7109375" style="15" customWidth="1"/>
    <col min="12552" max="12552" width="14.42578125" style="15" customWidth="1"/>
    <col min="12553" max="12553" width="11.140625" style="15" customWidth="1"/>
    <col min="12554" max="12554" width="10.28515625" style="15" customWidth="1"/>
    <col min="12555" max="12555" width="13" style="15" customWidth="1"/>
    <col min="12556" max="12556" width="8.28515625" style="15" customWidth="1"/>
    <col min="12557" max="12801" width="10" style="15"/>
    <col min="12802" max="12802" width="2.5703125" style="15" customWidth="1"/>
    <col min="12803" max="12803" width="7.140625" style="15" customWidth="1"/>
    <col min="12804" max="12804" width="23.5703125" style="15" customWidth="1"/>
    <col min="12805" max="12805" width="9.7109375" style="15" customWidth="1"/>
    <col min="12806" max="12806" width="0" style="15" hidden="1" customWidth="1"/>
    <col min="12807" max="12807" width="4.7109375" style="15" customWidth="1"/>
    <col min="12808" max="12808" width="14.42578125" style="15" customWidth="1"/>
    <col min="12809" max="12809" width="11.140625" style="15" customWidth="1"/>
    <col min="12810" max="12810" width="10.28515625" style="15" customWidth="1"/>
    <col min="12811" max="12811" width="13" style="15" customWidth="1"/>
    <col min="12812" max="12812" width="8.28515625" style="15" customWidth="1"/>
    <col min="12813" max="13057" width="10" style="15"/>
    <col min="13058" max="13058" width="2.5703125" style="15" customWidth="1"/>
    <col min="13059" max="13059" width="7.140625" style="15" customWidth="1"/>
    <col min="13060" max="13060" width="23.5703125" style="15" customWidth="1"/>
    <col min="13061" max="13061" width="9.7109375" style="15" customWidth="1"/>
    <col min="13062" max="13062" width="0" style="15" hidden="1" customWidth="1"/>
    <col min="13063" max="13063" width="4.7109375" style="15" customWidth="1"/>
    <col min="13064" max="13064" width="14.42578125" style="15" customWidth="1"/>
    <col min="13065" max="13065" width="11.140625" style="15" customWidth="1"/>
    <col min="13066" max="13066" width="10.28515625" style="15" customWidth="1"/>
    <col min="13067" max="13067" width="13" style="15" customWidth="1"/>
    <col min="13068" max="13068" width="8.28515625" style="15" customWidth="1"/>
    <col min="13069" max="13313" width="10" style="15"/>
    <col min="13314" max="13314" width="2.5703125" style="15" customWidth="1"/>
    <col min="13315" max="13315" width="7.140625" style="15" customWidth="1"/>
    <col min="13316" max="13316" width="23.5703125" style="15" customWidth="1"/>
    <col min="13317" max="13317" width="9.7109375" style="15" customWidth="1"/>
    <col min="13318" max="13318" width="0" style="15" hidden="1" customWidth="1"/>
    <col min="13319" max="13319" width="4.7109375" style="15" customWidth="1"/>
    <col min="13320" max="13320" width="14.42578125" style="15" customWidth="1"/>
    <col min="13321" max="13321" width="11.140625" style="15" customWidth="1"/>
    <col min="13322" max="13322" width="10.28515625" style="15" customWidth="1"/>
    <col min="13323" max="13323" width="13" style="15" customWidth="1"/>
    <col min="13324" max="13324" width="8.28515625" style="15" customWidth="1"/>
    <col min="13325" max="13569" width="10" style="15"/>
    <col min="13570" max="13570" width="2.5703125" style="15" customWidth="1"/>
    <col min="13571" max="13571" width="7.140625" style="15" customWidth="1"/>
    <col min="13572" max="13572" width="23.5703125" style="15" customWidth="1"/>
    <col min="13573" max="13573" width="9.7109375" style="15" customWidth="1"/>
    <col min="13574" max="13574" width="0" style="15" hidden="1" customWidth="1"/>
    <col min="13575" max="13575" width="4.7109375" style="15" customWidth="1"/>
    <col min="13576" max="13576" width="14.42578125" style="15" customWidth="1"/>
    <col min="13577" max="13577" width="11.140625" style="15" customWidth="1"/>
    <col min="13578" max="13578" width="10.28515625" style="15" customWidth="1"/>
    <col min="13579" max="13579" width="13" style="15" customWidth="1"/>
    <col min="13580" max="13580" width="8.28515625" style="15" customWidth="1"/>
    <col min="13581" max="13825" width="10" style="15"/>
    <col min="13826" max="13826" width="2.5703125" style="15" customWidth="1"/>
    <col min="13827" max="13827" width="7.140625" style="15" customWidth="1"/>
    <col min="13828" max="13828" width="23.5703125" style="15" customWidth="1"/>
    <col min="13829" max="13829" width="9.7109375" style="15" customWidth="1"/>
    <col min="13830" max="13830" width="0" style="15" hidden="1" customWidth="1"/>
    <col min="13831" max="13831" width="4.7109375" style="15" customWidth="1"/>
    <col min="13832" max="13832" width="14.42578125" style="15" customWidth="1"/>
    <col min="13833" max="13833" width="11.140625" style="15" customWidth="1"/>
    <col min="13834" max="13834" width="10.28515625" style="15" customWidth="1"/>
    <col min="13835" max="13835" width="13" style="15" customWidth="1"/>
    <col min="13836" max="13836" width="8.28515625" style="15" customWidth="1"/>
    <col min="13837" max="14081" width="10" style="15"/>
    <col min="14082" max="14082" width="2.5703125" style="15" customWidth="1"/>
    <col min="14083" max="14083" width="7.140625" style="15" customWidth="1"/>
    <col min="14084" max="14084" width="23.5703125" style="15" customWidth="1"/>
    <col min="14085" max="14085" width="9.7109375" style="15" customWidth="1"/>
    <col min="14086" max="14086" width="0" style="15" hidden="1" customWidth="1"/>
    <col min="14087" max="14087" width="4.7109375" style="15" customWidth="1"/>
    <col min="14088" max="14088" width="14.42578125" style="15" customWidth="1"/>
    <col min="14089" max="14089" width="11.140625" style="15" customWidth="1"/>
    <col min="14090" max="14090" width="10.28515625" style="15" customWidth="1"/>
    <col min="14091" max="14091" width="13" style="15" customWidth="1"/>
    <col min="14092" max="14092" width="8.28515625" style="15" customWidth="1"/>
    <col min="14093" max="14337" width="10" style="15"/>
    <col min="14338" max="14338" width="2.5703125" style="15" customWidth="1"/>
    <col min="14339" max="14339" width="7.140625" style="15" customWidth="1"/>
    <col min="14340" max="14340" width="23.5703125" style="15" customWidth="1"/>
    <col min="14341" max="14341" width="9.7109375" style="15" customWidth="1"/>
    <col min="14342" max="14342" width="0" style="15" hidden="1" customWidth="1"/>
    <col min="14343" max="14343" width="4.7109375" style="15" customWidth="1"/>
    <col min="14344" max="14344" width="14.42578125" style="15" customWidth="1"/>
    <col min="14345" max="14345" width="11.140625" style="15" customWidth="1"/>
    <col min="14346" max="14346" width="10.28515625" style="15" customWidth="1"/>
    <col min="14347" max="14347" width="13" style="15" customWidth="1"/>
    <col min="14348" max="14348" width="8.28515625" style="15" customWidth="1"/>
    <col min="14349" max="14593" width="10" style="15"/>
    <col min="14594" max="14594" width="2.5703125" style="15" customWidth="1"/>
    <col min="14595" max="14595" width="7.140625" style="15" customWidth="1"/>
    <col min="14596" max="14596" width="23.5703125" style="15" customWidth="1"/>
    <col min="14597" max="14597" width="9.7109375" style="15" customWidth="1"/>
    <col min="14598" max="14598" width="0" style="15" hidden="1" customWidth="1"/>
    <col min="14599" max="14599" width="4.7109375" style="15" customWidth="1"/>
    <col min="14600" max="14600" width="14.42578125" style="15" customWidth="1"/>
    <col min="14601" max="14601" width="11.140625" style="15" customWidth="1"/>
    <col min="14602" max="14602" width="10.28515625" style="15" customWidth="1"/>
    <col min="14603" max="14603" width="13" style="15" customWidth="1"/>
    <col min="14604" max="14604" width="8.28515625" style="15" customWidth="1"/>
    <col min="14605" max="14849" width="10" style="15"/>
    <col min="14850" max="14850" width="2.5703125" style="15" customWidth="1"/>
    <col min="14851" max="14851" width="7.140625" style="15" customWidth="1"/>
    <col min="14852" max="14852" width="23.5703125" style="15" customWidth="1"/>
    <col min="14853" max="14853" width="9.7109375" style="15" customWidth="1"/>
    <col min="14854" max="14854" width="0" style="15" hidden="1" customWidth="1"/>
    <col min="14855" max="14855" width="4.7109375" style="15" customWidth="1"/>
    <col min="14856" max="14856" width="14.42578125" style="15" customWidth="1"/>
    <col min="14857" max="14857" width="11.140625" style="15" customWidth="1"/>
    <col min="14858" max="14858" width="10.28515625" style="15" customWidth="1"/>
    <col min="14859" max="14859" width="13" style="15" customWidth="1"/>
    <col min="14860" max="14860" width="8.28515625" style="15" customWidth="1"/>
    <col min="14861" max="15105" width="10" style="15"/>
    <col min="15106" max="15106" width="2.5703125" style="15" customWidth="1"/>
    <col min="15107" max="15107" width="7.140625" style="15" customWidth="1"/>
    <col min="15108" max="15108" width="23.5703125" style="15" customWidth="1"/>
    <col min="15109" max="15109" width="9.7109375" style="15" customWidth="1"/>
    <col min="15110" max="15110" width="0" style="15" hidden="1" customWidth="1"/>
    <col min="15111" max="15111" width="4.7109375" style="15" customWidth="1"/>
    <col min="15112" max="15112" width="14.42578125" style="15" customWidth="1"/>
    <col min="15113" max="15113" width="11.140625" style="15" customWidth="1"/>
    <col min="15114" max="15114" width="10.28515625" style="15" customWidth="1"/>
    <col min="15115" max="15115" width="13" style="15" customWidth="1"/>
    <col min="15116" max="15116" width="8.28515625" style="15" customWidth="1"/>
    <col min="15117" max="15361" width="10" style="15"/>
    <col min="15362" max="15362" width="2.5703125" style="15" customWidth="1"/>
    <col min="15363" max="15363" width="7.140625" style="15" customWidth="1"/>
    <col min="15364" max="15364" width="23.5703125" style="15" customWidth="1"/>
    <col min="15365" max="15365" width="9.7109375" style="15" customWidth="1"/>
    <col min="15366" max="15366" width="0" style="15" hidden="1" customWidth="1"/>
    <col min="15367" max="15367" width="4.7109375" style="15" customWidth="1"/>
    <col min="15368" max="15368" width="14.42578125" style="15" customWidth="1"/>
    <col min="15369" max="15369" width="11.140625" style="15" customWidth="1"/>
    <col min="15370" max="15370" width="10.28515625" style="15" customWidth="1"/>
    <col min="15371" max="15371" width="13" style="15" customWidth="1"/>
    <col min="15372" max="15372" width="8.28515625" style="15" customWidth="1"/>
    <col min="15373" max="15617" width="10" style="15"/>
    <col min="15618" max="15618" width="2.5703125" style="15" customWidth="1"/>
    <col min="15619" max="15619" width="7.140625" style="15" customWidth="1"/>
    <col min="15620" max="15620" width="23.5703125" style="15" customWidth="1"/>
    <col min="15621" max="15621" width="9.7109375" style="15" customWidth="1"/>
    <col min="15622" max="15622" width="0" style="15" hidden="1" customWidth="1"/>
    <col min="15623" max="15623" width="4.7109375" style="15" customWidth="1"/>
    <col min="15624" max="15624" width="14.42578125" style="15" customWidth="1"/>
    <col min="15625" max="15625" width="11.140625" style="15" customWidth="1"/>
    <col min="15626" max="15626" width="10.28515625" style="15" customWidth="1"/>
    <col min="15627" max="15627" width="13" style="15" customWidth="1"/>
    <col min="15628" max="15628" width="8.28515625" style="15" customWidth="1"/>
    <col min="15629" max="15873" width="10" style="15"/>
    <col min="15874" max="15874" width="2.5703125" style="15" customWidth="1"/>
    <col min="15875" max="15875" width="7.140625" style="15" customWidth="1"/>
    <col min="15876" max="15876" width="23.5703125" style="15" customWidth="1"/>
    <col min="15877" max="15877" width="9.7109375" style="15" customWidth="1"/>
    <col min="15878" max="15878" width="0" style="15" hidden="1" customWidth="1"/>
    <col min="15879" max="15879" width="4.7109375" style="15" customWidth="1"/>
    <col min="15880" max="15880" width="14.42578125" style="15" customWidth="1"/>
    <col min="15881" max="15881" width="11.140625" style="15" customWidth="1"/>
    <col min="15882" max="15882" width="10.28515625" style="15" customWidth="1"/>
    <col min="15883" max="15883" width="13" style="15" customWidth="1"/>
    <col min="15884" max="15884" width="8.28515625" style="15" customWidth="1"/>
    <col min="15885" max="16129" width="10" style="15"/>
    <col min="16130" max="16130" width="2.5703125" style="15" customWidth="1"/>
    <col min="16131" max="16131" width="7.140625" style="15" customWidth="1"/>
    <col min="16132" max="16132" width="23.5703125" style="15" customWidth="1"/>
    <col min="16133" max="16133" width="9.7109375" style="15" customWidth="1"/>
    <col min="16134" max="16134" width="0" style="15" hidden="1" customWidth="1"/>
    <col min="16135" max="16135" width="4.7109375" style="15" customWidth="1"/>
    <col min="16136" max="16136" width="14.42578125" style="15" customWidth="1"/>
    <col min="16137" max="16137" width="11.140625" style="15" customWidth="1"/>
    <col min="16138" max="16138" width="10.28515625" style="15" customWidth="1"/>
    <col min="16139" max="16139" width="13" style="15" customWidth="1"/>
    <col min="16140" max="16140" width="8.28515625" style="15" customWidth="1"/>
    <col min="16141" max="16384" width="10" style="15"/>
  </cols>
  <sheetData>
    <row r="1" spans="1:14" ht="12" customHeight="1">
      <c r="B1" s="16" t="s">
        <v>179</v>
      </c>
      <c r="D1" s="17"/>
      <c r="E1" s="17"/>
      <c r="F1" s="17"/>
      <c r="G1" s="17"/>
      <c r="H1" s="17"/>
      <c r="I1" s="17"/>
      <c r="J1" s="17"/>
      <c r="K1" s="17"/>
      <c r="L1" s="18"/>
    </row>
    <row r="2" spans="1:14" ht="12" customHeight="1">
      <c r="B2" s="16" t="s">
        <v>176</v>
      </c>
      <c r="D2" s="17"/>
      <c r="E2" s="17"/>
      <c r="F2" s="17"/>
      <c r="G2" s="17"/>
      <c r="H2" s="17"/>
      <c r="I2" s="17"/>
      <c r="J2" s="17"/>
      <c r="K2" s="17"/>
      <c r="L2" s="18"/>
    </row>
    <row r="3" spans="1:14" ht="12" customHeight="1">
      <c r="B3" s="16" t="s">
        <v>94</v>
      </c>
      <c r="D3" s="17"/>
      <c r="E3" s="17"/>
      <c r="F3" s="17"/>
      <c r="G3" s="17"/>
      <c r="H3" s="17"/>
      <c r="I3" s="17"/>
      <c r="J3" s="17"/>
      <c r="K3" s="17"/>
      <c r="L3" s="18"/>
    </row>
    <row r="4" spans="1:14" ht="12" customHeight="1">
      <c r="D4" s="17"/>
      <c r="E4" s="17"/>
      <c r="F4" s="17"/>
      <c r="G4" s="17"/>
      <c r="H4" s="17"/>
      <c r="I4" s="17"/>
      <c r="J4" s="17"/>
      <c r="K4" s="17"/>
      <c r="L4" s="18"/>
    </row>
    <row r="5" spans="1:14" ht="12" customHeight="1">
      <c r="D5" s="17"/>
      <c r="E5" s="17"/>
      <c r="F5" s="17"/>
      <c r="G5" s="17"/>
      <c r="H5" s="17"/>
      <c r="I5" s="17"/>
      <c r="J5" s="17"/>
      <c r="K5" s="17"/>
      <c r="L5" s="18"/>
    </row>
    <row r="6" spans="1:14" ht="12" customHeight="1">
      <c r="D6" s="17"/>
      <c r="E6" s="17"/>
      <c r="F6" s="17"/>
      <c r="G6" s="17" t="s">
        <v>104</v>
      </c>
      <c r="H6" s="17" t="s">
        <v>171</v>
      </c>
      <c r="I6" s="17" t="s">
        <v>172</v>
      </c>
      <c r="J6" s="17"/>
      <c r="K6" s="17" t="s">
        <v>105</v>
      </c>
      <c r="L6" s="18"/>
    </row>
    <row r="7" spans="1:14" ht="12" customHeight="1">
      <c r="D7" s="19" t="s">
        <v>106</v>
      </c>
      <c r="E7" s="19"/>
      <c r="F7" s="19" t="s">
        <v>68</v>
      </c>
      <c r="G7" s="19" t="s">
        <v>107</v>
      </c>
      <c r="H7" s="19" t="s">
        <v>108</v>
      </c>
      <c r="I7" s="19" t="s">
        <v>108</v>
      </c>
      <c r="J7" s="19" t="s">
        <v>109</v>
      </c>
      <c r="K7" s="19" t="s">
        <v>110</v>
      </c>
      <c r="L7" s="20" t="s">
        <v>111</v>
      </c>
    </row>
    <row r="8" spans="1:14" ht="12" customHeight="1">
      <c r="A8" s="21"/>
      <c r="B8" s="22" t="s">
        <v>112</v>
      </c>
      <c r="C8" s="21"/>
      <c r="D8" s="23"/>
      <c r="E8" s="23"/>
      <c r="F8" s="23"/>
      <c r="G8" s="23"/>
      <c r="H8" s="23"/>
      <c r="I8" s="23"/>
      <c r="J8" s="23"/>
      <c r="K8" s="24"/>
      <c r="L8" s="25"/>
    </row>
    <row r="9" spans="1:14" ht="12" customHeight="1">
      <c r="A9" s="21"/>
      <c r="B9" s="26" t="s">
        <v>113</v>
      </c>
      <c r="C9" s="21"/>
      <c r="D9" s="23" t="s">
        <v>34</v>
      </c>
      <c r="E9" s="23" t="str">
        <f t="shared" ref="E9:E50" si="0">D9&amp;I9</f>
        <v>403SPDGP</v>
      </c>
      <c r="F9" s="23">
        <v>3</v>
      </c>
      <c r="G9" s="24">
        <f>'Pages 6.1.2-6.1.3'!K12</f>
        <v>9995338.8581298627</v>
      </c>
      <c r="H9" s="24" t="s">
        <v>37</v>
      </c>
      <c r="I9" s="27" t="s">
        <v>35</v>
      </c>
      <c r="J9" s="148">
        <v>0.4262831716003761</v>
      </c>
      <c r="K9" s="29">
        <f>J9*G9</f>
        <v>4260844.7496640794</v>
      </c>
      <c r="L9" s="25"/>
      <c r="M9" s="30"/>
      <c r="N9" s="31"/>
    </row>
    <row r="10" spans="1:14" ht="12" customHeight="1">
      <c r="A10" s="21"/>
      <c r="B10" s="26" t="s">
        <v>113</v>
      </c>
      <c r="C10" s="21"/>
      <c r="D10" s="23" t="s">
        <v>34</v>
      </c>
      <c r="E10" s="23" t="str">
        <f t="shared" si="0"/>
        <v>403SPDGU</v>
      </c>
      <c r="F10" s="23">
        <v>3</v>
      </c>
      <c r="G10" s="24">
        <f>'Pages 6.1.2-6.1.3'!K13</f>
        <v>8489181.3206825368</v>
      </c>
      <c r="H10" s="24" t="s">
        <v>37</v>
      </c>
      <c r="I10" s="27" t="s">
        <v>36</v>
      </c>
      <c r="J10" s="148">
        <v>0.4262831716003761</v>
      </c>
      <c r="K10" s="29">
        <f t="shared" ref="K10:K23" si="1">J10*G10</f>
        <v>3618795.137671221</v>
      </c>
      <c r="L10" s="25"/>
      <c r="M10" s="32"/>
      <c r="N10" s="31"/>
    </row>
    <row r="11" spans="1:14" ht="12" customHeight="1">
      <c r="A11" s="21"/>
      <c r="B11" s="26" t="s">
        <v>113</v>
      </c>
      <c r="C11" s="21"/>
      <c r="D11" s="23" t="s">
        <v>34</v>
      </c>
      <c r="E11" s="23" t="str">
        <f t="shared" si="0"/>
        <v>403SPSG</v>
      </c>
      <c r="F11" s="23">
        <v>3</v>
      </c>
      <c r="G11" s="24">
        <f>'Pages 6.1.2-6.1.3'!K14</f>
        <v>90177249.116538644</v>
      </c>
      <c r="H11" s="24" t="str">
        <f t="shared" ref="H11:H50" si="2">I11</f>
        <v>SG</v>
      </c>
      <c r="I11" s="27" t="s">
        <v>37</v>
      </c>
      <c r="J11" s="148">
        <v>0.4262831716003761</v>
      </c>
      <c r="K11" s="29">
        <f t="shared" si="1"/>
        <v>38441043.759595305</v>
      </c>
      <c r="L11" s="25"/>
      <c r="M11" s="32"/>
      <c r="N11" s="33"/>
    </row>
    <row r="12" spans="1:14" ht="12" customHeight="1">
      <c r="A12" s="21"/>
      <c r="B12" s="26" t="s">
        <v>113</v>
      </c>
      <c r="C12" s="21"/>
      <c r="D12" s="23" t="s">
        <v>34</v>
      </c>
      <c r="E12" s="23" t="str">
        <f t="shared" si="0"/>
        <v>403SPSSGCH</v>
      </c>
      <c r="F12" s="23">
        <v>3</v>
      </c>
      <c r="G12" s="24">
        <f>'Pages 6.1.2-6.1.3'!K15</f>
        <v>6318695.8297076896</v>
      </c>
      <c r="H12" s="24" t="s">
        <v>37</v>
      </c>
      <c r="I12" s="27" t="s">
        <v>38</v>
      </c>
      <c r="J12" s="148">
        <v>0.4262831716003761</v>
      </c>
      <c r="K12" s="29">
        <f t="shared" si="1"/>
        <v>2693553.6986658638</v>
      </c>
      <c r="L12" s="25"/>
      <c r="M12" s="32"/>
      <c r="N12" s="33"/>
    </row>
    <row r="13" spans="1:14" ht="12" customHeight="1">
      <c r="A13" s="21"/>
      <c r="B13" s="26" t="s">
        <v>114</v>
      </c>
      <c r="C13" s="21"/>
      <c r="D13" s="23" t="s">
        <v>39</v>
      </c>
      <c r="E13" s="23" t="str">
        <f t="shared" si="0"/>
        <v>403HPDGP</v>
      </c>
      <c r="F13" s="23">
        <v>3</v>
      </c>
      <c r="G13" s="24">
        <f>'Pages 6.1.2-6.1.3'!K19</f>
        <v>557329.87745374721</v>
      </c>
      <c r="H13" s="24" t="s">
        <v>37</v>
      </c>
      <c r="I13" s="27" t="s">
        <v>35</v>
      </c>
      <c r="J13" s="148">
        <v>0.4262831716003761</v>
      </c>
      <c r="K13" s="29">
        <f t="shared" si="1"/>
        <v>237580.34778863229</v>
      </c>
      <c r="L13" s="25"/>
      <c r="M13" s="32"/>
      <c r="N13" s="33"/>
    </row>
    <row r="14" spans="1:14" ht="12" customHeight="1">
      <c r="A14" s="21"/>
      <c r="B14" s="26" t="s">
        <v>114</v>
      </c>
      <c r="C14" s="21"/>
      <c r="D14" s="23" t="s">
        <v>39</v>
      </c>
      <c r="E14" s="23" t="str">
        <f t="shared" si="0"/>
        <v>403HPDGU</v>
      </c>
      <c r="F14" s="23">
        <v>3</v>
      </c>
      <c r="G14" s="24">
        <f>'Pages 6.1.2-6.1.3'!K20</f>
        <v>389398.11227109062</v>
      </c>
      <c r="H14" s="24" t="s">
        <v>37</v>
      </c>
      <c r="I14" s="27" t="s">
        <v>36</v>
      </c>
      <c r="J14" s="148">
        <v>0.4262831716003761</v>
      </c>
      <c r="K14" s="29">
        <f t="shared" si="1"/>
        <v>165993.86231411985</v>
      </c>
      <c r="L14" s="25"/>
      <c r="M14" s="32"/>
      <c r="N14" s="33"/>
    </row>
    <row r="15" spans="1:14" ht="12" customHeight="1">
      <c r="A15" s="21"/>
      <c r="B15" s="26" t="s">
        <v>114</v>
      </c>
      <c r="C15" s="21"/>
      <c r="D15" s="23" t="s">
        <v>39</v>
      </c>
      <c r="E15" s="23" t="str">
        <f t="shared" si="0"/>
        <v>403HPSG-P</v>
      </c>
      <c r="F15" s="23">
        <v>3</v>
      </c>
      <c r="G15" s="24">
        <f>'Pages 6.1.2-6.1.3'!K21</f>
        <v>6744983.2351167519</v>
      </c>
      <c r="H15" s="24" t="str">
        <f t="shared" si="2"/>
        <v>SG-P</v>
      </c>
      <c r="I15" s="27" t="s">
        <v>40</v>
      </c>
      <c r="J15" s="148">
        <v>0.4262831716003761</v>
      </c>
      <c r="K15" s="29">
        <f t="shared" si="1"/>
        <v>2875272.8458569343</v>
      </c>
      <c r="L15" s="25"/>
      <c r="M15" s="32"/>
      <c r="N15" s="31"/>
    </row>
    <row r="16" spans="1:14" ht="12" customHeight="1">
      <c r="A16" s="21"/>
      <c r="B16" s="26" t="s">
        <v>114</v>
      </c>
      <c r="C16" s="21"/>
      <c r="D16" s="23" t="s">
        <v>39</v>
      </c>
      <c r="E16" s="23" t="str">
        <f t="shared" si="0"/>
        <v>403HPSG-U</v>
      </c>
      <c r="F16" s="23">
        <v>3</v>
      </c>
      <c r="G16" s="24">
        <f>'Pages 6.1.2-6.1.3'!K22</f>
        <v>4714554.3112806641</v>
      </c>
      <c r="H16" s="24" t="str">
        <f t="shared" si="2"/>
        <v>SG-U</v>
      </c>
      <c r="I16" s="27" t="s">
        <v>41</v>
      </c>
      <c r="J16" s="148">
        <v>0.4262831716003761</v>
      </c>
      <c r="K16" s="29">
        <f t="shared" si="1"/>
        <v>2009735.1644949482</v>
      </c>
      <c r="L16" s="25"/>
      <c r="M16" s="32"/>
      <c r="N16" s="31"/>
    </row>
    <row r="17" spans="1:19" ht="12" customHeight="1">
      <c r="A17" s="21"/>
      <c r="B17" s="26" t="s">
        <v>115</v>
      </c>
      <c r="C17" s="21"/>
      <c r="D17" s="23" t="s">
        <v>42</v>
      </c>
      <c r="E17" s="23" t="str">
        <f t="shared" si="0"/>
        <v>403OPDGU</v>
      </c>
      <c r="F17" s="23">
        <v>3</v>
      </c>
      <c r="G17" s="24">
        <f>'Pages 6.1.2-6.1.3'!K26</f>
        <v>-52518.12</v>
      </c>
      <c r="H17" s="24" t="s">
        <v>37</v>
      </c>
      <c r="I17" s="27" t="s">
        <v>36</v>
      </c>
      <c r="J17" s="148">
        <v>0.4262831716003761</v>
      </c>
      <c r="K17" s="29">
        <f t="shared" si="1"/>
        <v>-22387.590760089144</v>
      </c>
      <c r="L17" s="25"/>
      <c r="M17" s="32"/>
      <c r="N17" s="31"/>
    </row>
    <row r="18" spans="1:19" ht="12" customHeight="1">
      <c r="A18" s="21"/>
      <c r="B18" s="26" t="s">
        <v>115</v>
      </c>
      <c r="C18" s="21"/>
      <c r="D18" s="23" t="s">
        <v>42</v>
      </c>
      <c r="E18" s="23" t="str">
        <f t="shared" si="0"/>
        <v>403OPSG</v>
      </c>
      <c r="F18" s="23">
        <v>3</v>
      </c>
      <c r="G18" s="24">
        <f>'Pages 6.1.2-6.1.3'!K27</f>
        <v>24410505.793997206</v>
      </c>
      <c r="H18" s="24" t="str">
        <f t="shared" si="2"/>
        <v>SG</v>
      </c>
      <c r="I18" s="27" t="s">
        <v>37</v>
      </c>
      <c r="J18" s="148">
        <v>0.4262831716003761</v>
      </c>
      <c r="K18" s="29">
        <f t="shared" si="1"/>
        <v>10405787.830234487</v>
      </c>
      <c r="L18" s="23"/>
      <c r="M18" s="32"/>
      <c r="N18" s="31"/>
    </row>
    <row r="19" spans="1:19" ht="12" customHeight="1">
      <c r="A19" s="21"/>
      <c r="B19" s="26" t="s">
        <v>115</v>
      </c>
      <c r="C19" s="21"/>
      <c r="D19" s="23" t="s">
        <v>42</v>
      </c>
      <c r="E19" s="23" t="str">
        <f>D19&amp;I19</f>
        <v>403OPSG-W</v>
      </c>
      <c r="F19" s="23">
        <v>3</v>
      </c>
      <c r="G19" s="24">
        <f>'Pages 6.1.2-6.1.3'!K28</f>
        <v>-14326889.94765266</v>
      </c>
      <c r="H19" s="24" t="str">
        <f t="shared" si="2"/>
        <v>SG-W</v>
      </c>
      <c r="I19" s="27" t="s">
        <v>167</v>
      </c>
      <c r="J19" s="148">
        <v>0.4262831716003761</v>
      </c>
      <c r="K19" s="29">
        <f t="shared" si="1"/>
        <v>-6107312.0860549221</v>
      </c>
      <c r="L19" s="23"/>
      <c r="M19" s="32"/>
      <c r="N19" s="31"/>
    </row>
    <row r="20" spans="1:19" ht="12" customHeight="1">
      <c r="A20" s="21"/>
      <c r="B20" s="26" t="s">
        <v>115</v>
      </c>
      <c r="C20" s="21"/>
      <c r="D20" s="23" t="s">
        <v>42</v>
      </c>
      <c r="E20" s="23" t="str">
        <f t="shared" si="0"/>
        <v>403OPSSGCT</v>
      </c>
      <c r="F20" s="23">
        <v>3</v>
      </c>
      <c r="G20" s="24">
        <f>'Pages 6.1.2-6.1.3'!K29</f>
        <v>351999.1816521096</v>
      </c>
      <c r="H20" s="24" t="s">
        <v>37</v>
      </c>
      <c r="I20" s="27" t="s">
        <v>43</v>
      </c>
      <c r="J20" s="148">
        <v>0.4262831716003761</v>
      </c>
      <c r="K20" s="29">
        <f t="shared" si="1"/>
        <v>150051.32755539819</v>
      </c>
      <c r="L20" s="36"/>
      <c r="M20" s="32"/>
      <c r="N20" s="31"/>
    </row>
    <row r="21" spans="1:19" ht="12" customHeight="1">
      <c r="A21" s="21"/>
      <c r="B21" s="26" t="s">
        <v>116</v>
      </c>
      <c r="C21" s="21"/>
      <c r="D21" s="23" t="s">
        <v>44</v>
      </c>
      <c r="E21" s="23" t="str">
        <f t="shared" si="0"/>
        <v>403TPDGP</v>
      </c>
      <c r="F21" s="23">
        <v>3</v>
      </c>
      <c r="G21" s="24">
        <f>'Pages 6.1.2-6.1.3'!K33</f>
        <v>-1328626.419145437</v>
      </c>
      <c r="H21" s="24" t="s">
        <v>37</v>
      </c>
      <c r="I21" s="27" t="s">
        <v>35</v>
      </c>
      <c r="J21" s="148">
        <v>0.4262831716003761</v>
      </c>
      <c r="K21" s="29">
        <f t="shared" si="1"/>
        <v>-566371.0838253675</v>
      </c>
      <c r="L21" s="36"/>
      <c r="N21" s="151" t="s">
        <v>170</v>
      </c>
      <c r="O21" s="151"/>
      <c r="P21" s="151"/>
      <c r="Q21" s="151"/>
      <c r="R21" s="151"/>
      <c r="S21" s="151"/>
    </row>
    <row r="22" spans="1:19" ht="12" customHeight="1">
      <c r="A22" s="21"/>
      <c r="B22" s="26" t="s">
        <v>116</v>
      </c>
      <c r="C22" s="21"/>
      <c r="D22" s="23" t="s">
        <v>44</v>
      </c>
      <c r="E22" s="23" t="str">
        <f t="shared" si="0"/>
        <v>403TPDGU</v>
      </c>
      <c r="F22" s="23">
        <v>3</v>
      </c>
      <c r="G22" s="24">
        <f>'Pages 6.1.2-6.1.3'!K34</f>
        <v>-1376721.8560766317</v>
      </c>
      <c r="H22" s="24" t="s">
        <v>37</v>
      </c>
      <c r="I22" s="27" t="s">
        <v>36</v>
      </c>
      <c r="J22" s="148">
        <v>0.4262831716003761</v>
      </c>
      <c r="K22" s="29">
        <f t="shared" si="1"/>
        <v>-586873.35921990313</v>
      </c>
      <c r="L22" s="36"/>
      <c r="N22" s="85">
        <f>'Pages 6.1.2-6.1.3'!K39</f>
        <v>309271.94394293334</v>
      </c>
      <c r="O22" s="85">
        <f>'Pages 6.1.2-6.1.3'!K44</f>
        <v>917284.38421733864</v>
      </c>
      <c r="P22" s="85">
        <f>'Pages 6.1.2-6.1.3'!K40</f>
        <v>-3771818.4921393916</v>
      </c>
      <c r="Q22" s="85">
        <f>'Pages 6.1.2-6.1.3'!K43</f>
        <v>5968459.340558663</v>
      </c>
      <c r="R22" s="85">
        <f>'Pages 6.1.2-6.1.3'!K41</f>
        <v>-714916.23267408833</v>
      </c>
      <c r="S22" s="85">
        <f>'Pages 6.1.2-6.1.3'!K42+'Pages 6.1.2-6.1.3'!K45</f>
        <v>1614234.3998941956</v>
      </c>
    </row>
    <row r="23" spans="1:19" ht="12" customHeight="1">
      <c r="A23" s="21"/>
      <c r="B23" s="26" t="s">
        <v>116</v>
      </c>
      <c r="C23" s="21"/>
      <c r="D23" s="23" t="s">
        <v>44</v>
      </c>
      <c r="E23" s="23" t="str">
        <f t="shared" si="0"/>
        <v>403TPSG</v>
      </c>
      <c r="F23" s="23">
        <v>3</v>
      </c>
      <c r="G23" s="24">
        <f>'Pages 6.1.2-6.1.3'!K35</f>
        <v>7071750.2705774084</v>
      </c>
      <c r="H23" s="24" t="str">
        <f t="shared" si="2"/>
        <v>SG</v>
      </c>
      <c r="I23" s="27" t="s">
        <v>37</v>
      </c>
      <c r="J23" s="148">
        <v>0.4262831716003761</v>
      </c>
      <c r="K23" s="29">
        <f t="shared" si="1"/>
        <v>3014568.1341075553</v>
      </c>
      <c r="L23" s="36"/>
      <c r="N23" s="152" t="s">
        <v>45</v>
      </c>
      <c r="O23" s="152" t="s">
        <v>50</v>
      </c>
      <c r="P23" s="152" t="s">
        <v>46</v>
      </c>
      <c r="Q23" s="152" t="s">
        <v>49</v>
      </c>
      <c r="R23" s="152" t="s">
        <v>47</v>
      </c>
      <c r="S23" s="152" t="s">
        <v>48</v>
      </c>
    </row>
    <row r="24" spans="1:19" ht="12" customHeight="1">
      <c r="A24" s="21"/>
      <c r="B24" s="26" t="s">
        <v>117</v>
      </c>
      <c r="C24" s="21"/>
      <c r="D24" s="23">
        <v>403360</v>
      </c>
      <c r="E24" s="23" t="str">
        <f>D24&amp;I24</f>
        <v>403360Situs</v>
      </c>
      <c r="F24" s="23">
        <v>3</v>
      </c>
      <c r="G24" s="24">
        <f>SUM(N24:S24)</f>
        <v>44109.318852629251</v>
      </c>
      <c r="H24" s="24" t="str">
        <f t="shared" si="2"/>
        <v>Situs</v>
      </c>
      <c r="I24" s="27" t="s">
        <v>165</v>
      </c>
      <c r="J24" s="28" t="s">
        <v>49</v>
      </c>
      <c r="K24" s="38">
        <f>Q24</f>
        <v>60905.434723161903</v>
      </c>
      <c r="L24" s="36"/>
      <c r="M24" s="80">
        <v>1.0204548820376315E-2</v>
      </c>
      <c r="N24" s="81">
        <f>$N$22*M24</f>
        <v>3155.9806507383501</v>
      </c>
      <c r="O24" s="82">
        <f>$O$22*M24</f>
        <v>9360.4732809146572</v>
      </c>
      <c r="P24" s="82">
        <f>$P$22*M24</f>
        <v>-38489.705944634596</v>
      </c>
      <c r="Q24" s="82">
        <f>$Q$22*M24</f>
        <v>60905.434723161903</v>
      </c>
      <c r="R24" s="82">
        <f>$R$22*M24</f>
        <v>-7295.3975988022466</v>
      </c>
      <c r="S24" s="82">
        <f>$S$22*M24</f>
        <v>16472.533741251184</v>
      </c>
    </row>
    <row r="25" spans="1:19" ht="12" customHeight="1">
      <c r="A25" s="21"/>
      <c r="B25" s="26" t="s">
        <v>117</v>
      </c>
      <c r="C25" s="21"/>
      <c r="D25" s="23">
        <v>403361</v>
      </c>
      <c r="E25" s="23" t="str">
        <f t="shared" si="0"/>
        <v>403361Situs</v>
      </c>
      <c r="F25" s="23">
        <v>3</v>
      </c>
      <c r="G25" s="24">
        <f t="shared" ref="G25:G35" si="3">SUM(N25:S25)</f>
        <v>66200.31983143909</v>
      </c>
      <c r="H25" s="24" t="str">
        <f t="shared" si="2"/>
        <v>Situs</v>
      </c>
      <c r="I25" s="27" t="s">
        <v>165</v>
      </c>
      <c r="J25" s="28" t="s">
        <v>49</v>
      </c>
      <c r="K25" s="38">
        <f t="shared" ref="K25:K35" si="4">Q25</f>
        <v>91408.331913196598</v>
      </c>
      <c r="L25" s="36"/>
      <c r="M25" s="80">
        <v>1.5315230731661572E-2</v>
      </c>
      <c r="N25" s="81">
        <f>$N$22*M25</f>
        <v>4736.5711803155282</v>
      </c>
      <c r="O25" s="82">
        <f t="shared" ref="O25:O35" si="5">$O$22*M25</f>
        <v>14048.421990838646</v>
      </c>
      <c r="P25" s="82">
        <f t="shared" ref="P25:P35" si="6">$P$22*M25</f>
        <v>-57766.270485062625</v>
      </c>
      <c r="Q25" s="82">
        <f t="shared" ref="Q25:Q35" si="7">$Q$22*M25</f>
        <v>91408.331913196598</v>
      </c>
      <c r="R25" s="82">
        <f t="shared" ref="R25:R35" si="8">$R$22*M25</f>
        <v>-10949.107057213912</v>
      </c>
      <c r="S25" s="82">
        <f t="shared" ref="S25:S35" si="9">$S$22*M25</f>
        <v>24722.372289364859</v>
      </c>
    </row>
    <row r="26" spans="1:19" ht="12" customHeight="1">
      <c r="A26" s="21"/>
      <c r="B26" s="26" t="s">
        <v>117</v>
      </c>
      <c r="C26" s="21"/>
      <c r="D26" s="23">
        <v>403362</v>
      </c>
      <c r="E26" s="23" t="str">
        <f t="shared" si="0"/>
        <v>403362Situs</v>
      </c>
      <c r="F26" s="23">
        <v>3</v>
      </c>
      <c r="G26" s="24">
        <f t="shared" si="3"/>
        <v>653942.51440744661</v>
      </c>
      <c r="H26" s="24" t="str">
        <f t="shared" si="2"/>
        <v>Situs</v>
      </c>
      <c r="I26" s="27" t="s">
        <v>165</v>
      </c>
      <c r="J26" s="28" t="s">
        <v>49</v>
      </c>
      <c r="K26" s="38">
        <f t="shared" si="4"/>
        <v>902953.25704330183</v>
      </c>
      <c r="M26" s="83">
        <v>0.15128749406187345</v>
      </c>
      <c r="N26" s="81">
        <f>$N$22*M26</f>
        <v>46788.977382770587</v>
      </c>
      <c r="O26" s="82">
        <f t="shared" si="5"/>
        <v>138773.65583032987</v>
      </c>
      <c r="P26" s="82">
        <f t="shared" si="6"/>
        <v>-570628.96773200261</v>
      </c>
      <c r="Q26" s="82">
        <f t="shared" si="7"/>
        <v>902953.25704330183</v>
      </c>
      <c r="R26" s="82">
        <f t="shared" si="8"/>
        <v>-108157.88530541807</v>
      </c>
      <c r="S26" s="82">
        <f t="shared" si="9"/>
        <v>244213.47718846495</v>
      </c>
    </row>
    <row r="27" spans="1:19" ht="12" customHeight="1">
      <c r="A27" s="21"/>
      <c r="B27" s="26" t="s">
        <v>117</v>
      </c>
      <c r="C27" s="21"/>
      <c r="D27" s="23">
        <v>403364</v>
      </c>
      <c r="E27" s="23" t="str">
        <f t="shared" si="0"/>
        <v>403364Situs</v>
      </c>
      <c r="F27" s="23">
        <v>3</v>
      </c>
      <c r="G27" s="24">
        <f t="shared" si="3"/>
        <v>750564.97067187214</v>
      </c>
      <c r="H27" s="24" t="str">
        <f t="shared" si="2"/>
        <v>Situs</v>
      </c>
      <c r="I27" s="27" t="s">
        <v>165</v>
      </c>
      <c r="J27" s="28" t="s">
        <v>49</v>
      </c>
      <c r="K27" s="38">
        <f t="shared" si="4"/>
        <v>1036367.9833614745</v>
      </c>
      <c r="M27" s="83">
        <v>0.17364078805376729</v>
      </c>
      <c r="N27" s="81">
        <f>$N$22*M27</f>
        <v>53702.224069171483</v>
      </c>
      <c r="O27" s="82">
        <f t="shared" si="5"/>
        <v>159277.98334491334</v>
      </c>
      <c r="P27" s="82">
        <f t="shared" si="6"/>
        <v>-654941.53537085617</v>
      </c>
      <c r="Q27" s="82">
        <f t="shared" si="7"/>
        <v>1036367.9833614745</v>
      </c>
      <c r="R27" s="82">
        <f t="shared" si="8"/>
        <v>-124138.61803395915</v>
      </c>
      <c r="S27" s="82">
        <f t="shared" si="9"/>
        <v>280296.93330112827</v>
      </c>
    </row>
    <row r="28" spans="1:19" ht="12" customHeight="1">
      <c r="A28" s="21"/>
      <c r="B28" s="26" t="s">
        <v>117</v>
      </c>
      <c r="C28" s="21"/>
      <c r="D28" s="23">
        <v>403365</v>
      </c>
      <c r="E28" s="23" t="str">
        <f t="shared" si="0"/>
        <v>403365Situs</v>
      </c>
      <c r="F28" s="23">
        <v>3</v>
      </c>
      <c r="G28" s="24">
        <f t="shared" si="3"/>
        <v>502179.94965625554</v>
      </c>
      <c r="H28" s="24" t="str">
        <f t="shared" si="2"/>
        <v>Situs</v>
      </c>
      <c r="I28" s="27" t="s">
        <v>165</v>
      </c>
      <c r="J28" s="28" t="s">
        <v>49</v>
      </c>
      <c r="K28" s="38">
        <f t="shared" si="4"/>
        <v>693401.95991819713</v>
      </c>
      <c r="M28" s="80">
        <v>0.11617771360293676</v>
      </c>
      <c r="N28" s="81">
        <f t="shared" ref="N28:N35" si="10">$N$22*M28</f>
        <v>35930.507328825624</v>
      </c>
      <c r="O28" s="82">
        <f t="shared" si="5"/>
        <v>106568.00248204818</v>
      </c>
      <c r="P28" s="82">
        <f t="shared" si="6"/>
        <v>-438201.24854203098</v>
      </c>
      <c r="Q28" s="82">
        <f t="shared" si="7"/>
        <v>693401.95991819713</v>
      </c>
      <c r="R28" s="82">
        <f t="shared" si="8"/>
        <v>-83057.333329700734</v>
      </c>
      <c r="S28" s="82">
        <f t="shared" si="9"/>
        <v>187538.06179891634</v>
      </c>
    </row>
    <row r="29" spans="1:19" ht="12" customHeight="1">
      <c r="A29" s="21"/>
      <c r="B29" s="26" t="s">
        <v>117</v>
      </c>
      <c r="C29" s="21"/>
      <c r="D29" s="23">
        <v>403366</v>
      </c>
      <c r="E29" s="23" t="str">
        <f t="shared" si="0"/>
        <v>403366Situs</v>
      </c>
      <c r="F29" s="23">
        <v>3</v>
      </c>
      <c r="G29" s="24">
        <f t="shared" si="3"/>
        <v>237699.44613583179</v>
      </c>
      <c r="H29" s="24" t="str">
        <f t="shared" si="2"/>
        <v>Situs</v>
      </c>
      <c r="I29" s="27" t="s">
        <v>165</v>
      </c>
      <c r="J29" s="28" t="s">
        <v>49</v>
      </c>
      <c r="K29" s="38">
        <f t="shared" si="4"/>
        <v>328211.55431409919</v>
      </c>
      <c r="L29" s="41"/>
      <c r="M29" s="80">
        <v>5.4991001125489408E-2</v>
      </c>
      <c r="N29" s="81">
        <f t="shared" si="10"/>
        <v>17007.173817448143</v>
      </c>
      <c r="O29" s="82">
        <f t="shared" si="5"/>
        <v>50442.386604889529</v>
      </c>
      <c r="P29" s="82">
        <f t="shared" si="6"/>
        <v>-207416.07494637906</v>
      </c>
      <c r="Q29" s="82">
        <f t="shared" si="7"/>
        <v>328211.55431409919</v>
      </c>
      <c r="R29" s="82">
        <f t="shared" si="8"/>
        <v>-39313.959355611441</v>
      </c>
      <c r="S29" s="82">
        <f t="shared" si="9"/>
        <v>88768.365701385424</v>
      </c>
    </row>
    <row r="30" spans="1:19" ht="12" customHeight="1">
      <c r="A30" s="21"/>
      <c r="B30" s="26" t="s">
        <v>117</v>
      </c>
      <c r="C30" s="21"/>
      <c r="D30" s="23">
        <v>403367</v>
      </c>
      <c r="E30" s="23" t="str">
        <f t="shared" si="0"/>
        <v>403367Situs</v>
      </c>
      <c r="F30" s="23">
        <v>3</v>
      </c>
      <c r="G30" s="24">
        <f t="shared" si="3"/>
        <v>559832.02075311239</v>
      </c>
      <c r="H30" s="24" t="str">
        <f t="shared" si="2"/>
        <v>Situs</v>
      </c>
      <c r="I30" s="27" t="s">
        <v>165</v>
      </c>
      <c r="J30" s="28" t="s">
        <v>49</v>
      </c>
      <c r="K30" s="38">
        <f t="shared" si="4"/>
        <v>773007.00810713344</v>
      </c>
      <c r="L30" s="41"/>
      <c r="M30" s="80">
        <v>0.12951533452765016</v>
      </c>
      <c r="N30" s="81">
        <f t="shared" si="10"/>
        <v>40055.459279785675</v>
      </c>
      <c r="O30" s="82">
        <f t="shared" si="5"/>
        <v>118802.39387889819</v>
      </c>
      <c r="P30" s="82">
        <f t="shared" si="6"/>
        <v>-488508.33378701028</v>
      </c>
      <c r="Q30" s="82">
        <f t="shared" si="7"/>
        <v>773007.00810713344</v>
      </c>
      <c r="R30" s="82">
        <f t="shared" si="8"/>
        <v>-92592.615034031929</v>
      </c>
      <c r="S30" s="82">
        <f t="shared" si="9"/>
        <v>209068.10830833734</v>
      </c>
    </row>
    <row r="31" spans="1:19" ht="12" customHeight="1">
      <c r="A31" s="21"/>
      <c r="B31" s="26" t="s">
        <v>117</v>
      </c>
      <c r="C31" s="21"/>
      <c r="D31" s="23">
        <v>403368</v>
      </c>
      <c r="E31" s="23" t="str">
        <f t="shared" si="0"/>
        <v>403368Situs</v>
      </c>
      <c r="F31" s="23">
        <v>3</v>
      </c>
      <c r="G31" s="24">
        <f t="shared" si="3"/>
        <v>859758.00180917513</v>
      </c>
      <c r="H31" s="24" t="str">
        <f t="shared" si="2"/>
        <v>Situs</v>
      </c>
      <c r="I31" s="27" t="s">
        <v>165</v>
      </c>
      <c r="J31" s="28" t="s">
        <v>49</v>
      </c>
      <c r="K31" s="38">
        <f t="shared" si="4"/>
        <v>1187139.9563401677</v>
      </c>
      <c r="L31" s="41"/>
      <c r="M31" s="80">
        <v>0.19890224404696175</v>
      </c>
      <c r="N31" s="81">
        <f t="shared" si="10"/>
        <v>61514.883671015603</v>
      </c>
      <c r="O31" s="82">
        <f t="shared" si="5"/>
        <v>182449.92245006413</v>
      </c>
      <c r="P31" s="82">
        <f t="shared" si="6"/>
        <v>-750223.16222435248</v>
      </c>
      <c r="Q31" s="82">
        <f t="shared" si="7"/>
        <v>1187139.9563401677</v>
      </c>
      <c r="R31" s="82">
        <f t="shared" si="8"/>
        <v>-142198.44298447602</v>
      </c>
      <c r="S31" s="82">
        <f t="shared" si="9"/>
        <v>321074.84455675614</v>
      </c>
    </row>
    <row r="32" spans="1:19" ht="12" customHeight="1">
      <c r="A32" s="21"/>
      <c r="B32" s="26" t="s">
        <v>117</v>
      </c>
      <c r="C32" s="21"/>
      <c r="D32" s="23">
        <v>403369</v>
      </c>
      <c r="E32" s="23" t="str">
        <f t="shared" si="0"/>
        <v>403369Situs</v>
      </c>
      <c r="F32" s="23">
        <v>3</v>
      </c>
      <c r="G32" s="24">
        <f t="shared" si="3"/>
        <v>465535.67625946866</v>
      </c>
      <c r="H32" s="24" t="str">
        <f t="shared" si="2"/>
        <v>Situs</v>
      </c>
      <c r="I32" s="27" t="s">
        <v>165</v>
      </c>
      <c r="J32" s="28" t="s">
        <v>49</v>
      </c>
      <c r="K32" s="38">
        <f t="shared" si="4"/>
        <v>642804.13933515118</v>
      </c>
      <c r="L32" s="41"/>
      <c r="M32" s="80">
        <v>0.10770017900046264</v>
      </c>
      <c r="N32" s="81">
        <f t="shared" si="10"/>
        <v>33308.643722474968</v>
      </c>
      <c r="O32" s="82">
        <f t="shared" si="5"/>
        <v>98791.69237453652</v>
      </c>
      <c r="P32" s="82">
        <f t="shared" si="6"/>
        <v>-406225.52676066756</v>
      </c>
      <c r="Q32" s="82">
        <f t="shared" si="7"/>
        <v>642804.13933515118</v>
      </c>
      <c r="R32" s="82">
        <f t="shared" si="8"/>
        <v>-76996.60622933571</v>
      </c>
      <c r="S32" s="82">
        <f t="shared" si="9"/>
        <v>173853.33381730926</v>
      </c>
    </row>
    <row r="33" spans="1:19" ht="12" customHeight="1">
      <c r="A33" s="21"/>
      <c r="B33" s="26" t="s">
        <v>117</v>
      </c>
      <c r="C33" s="21"/>
      <c r="D33" s="23">
        <v>403370</v>
      </c>
      <c r="E33" s="23" t="str">
        <f t="shared" si="0"/>
        <v>403370Situs</v>
      </c>
      <c r="F33" s="23">
        <v>3</v>
      </c>
      <c r="G33" s="24">
        <f t="shared" si="3"/>
        <v>130845.58665985195</v>
      </c>
      <c r="H33" s="24" t="str">
        <f t="shared" si="2"/>
        <v>Situs</v>
      </c>
      <c r="I33" s="27" t="s">
        <v>165</v>
      </c>
      <c r="J33" s="28" t="s">
        <v>49</v>
      </c>
      <c r="K33" s="38">
        <f t="shared" si="4"/>
        <v>180669.47176742478</v>
      </c>
      <c r="L33" s="41"/>
      <c r="M33" s="80">
        <v>3.0270704960606073E-2</v>
      </c>
      <c r="N33" s="81">
        <f t="shared" si="10"/>
        <v>9361.8797676896356</v>
      </c>
      <c r="O33" s="82">
        <f t="shared" si="5"/>
        <v>27766.844959614278</v>
      </c>
      <c r="P33" s="82">
        <f t="shared" si="6"/>
        <v>-114175.6047405096</v>
      </c>
      <c r="Q33" s="82">
        <f t="shared" si="7"/>
        <v>180669.47176742478</v>
      </c>
      <c r="R33" s="82">
        <f t="shared" si="8"/>
        <v>-21641.018350825332</v>
      </c>
      <c r="S33" s="82">
        <f t="shared" si="9"/>
        <v>48864.013256458195</v>
      </c>
    </row>
    <row r="34" spans="1:19" ht="12" customHeight="1">
      <c r="A34" s="21"/>
      <c r="B34" s="26" t="s">
        <v>117</v>
      </c>
      <c r="C34" s="21"/>
      <c r="D34" s="23">
        <v>403371</v>
      </c>
      <c r="E34" s="23" t="str">
        <f t="shared" si="0"/>
        <v>403371Situs</v>
      </c>
      <c r="F34" s="23">
        <v>3</v>
      </c>
      <c r="G34" s="24">
        <f t="shared" si="3"/>
        <v>6536.1495801745441</v>
      </c>
      <c r="H34" s="24" t="str">
        <f t="shared" si="2"/>
        <v>Situs</v>
      </c>
      <c r="I34" s="27" t="s">
        <v>165</v>
      </c>
      <c r="J34" s="28" t="s">
        <v>49</v>
      </c>
      <c r="K34" s="38">
        <f t="shared" si="4"/>
        <v>9025.0097247288104</v>
      </c>
      <c r="L34" s="41"/>
      <c r="M34" s="80">
        <v>1.5121171494625692E-3</v>
      </c>
      <c r="N34" s="81">
        <f t="shared" si="10"/>
        <v>467.65541028373588</v>
      </c>
      <c r="O34" s="82">
        <f t="shared" si="5"/>
        <v>1387.0414483092502</v>
      </c>
      <c r="P34" s="82">
        <f t="shared" si="6"/>
        <v>-5703.4314266240226</v>
      </c>
      <c r="Q34" s="82">
        <f t="shared" si="7"/>
        <v>9025.0097247288104</v>
      </c>
      <c r="R34" s="82">
        <f t="shared" si="8"/>
        <v>-1081.0370958556614</v>
      </c>
      <c r="S34" s="82">
        <f t="shared" si="9"/>
        <v>2440.9115193324319</v>
      </c>
    </row>
    <row r="35" spans="1:19" ht="12" customHeight="1">
      <c r="A35" s="21"/>
      <c r="B35" s="26" t="s">
        <v>117</v>
      </c>
      <c r="C35" s="21"/>
      <c r="D35" s="23">
        <v>403373</v>
      </c>
      <c r="E35" s="23" t="str">
        <f t="shared" si="0"/>
        <v>403373Situs</v>
      </c>
      <c r="F35" s="23">
        <v>3</v>
      </c>
      <c r="G35" s="24">
        <f t="shared" si="3"/>
        <v>45311.389182392952</v>
      </c>
      <c r="H35" s="24" t="str">
        <f t="shared" si="2"/>
        <v>Situs</v>
      </c>
      <c r="I35" s="27" t="s">
        <v>165</v>
      </c>
      <c r="J35" s="28" t="s">
        <v>49</v>
      </c>
      <c r="K35" s="38">
        <f t="shared" si="4"/>
        <v>62565.23401062491</v>
      </c>
      <c r="L35" s="41"/>
      <c r="M35" s="80">
        <v>1.0482643918751844E-2</v>
      </c>
      <c r="N35" s="81">
        <f t="shared" si="10"/>
        <v>3241.9876624139511</v>
      </c>
      <c r="O35" s="82">
        <f t="shared" si="5"/>
        <v>9615.5655719819151</v>
      </c>
      <c r="P35" s="82">
        <f t="shared" si="6"/>
        <v>-39538.630179260741</v>
      </c>
      <c r="Q35" s="82">
        <f t="shared" si="7"/>
        <v>62565.23401062491</v>
      </c>
      <c r="R35" s="82">
        <f t="shared" si="8"/>
        <v>-7494.2122988580104</v>
      </c>
      <c r="S35" s="82">
        <f t="shared" si="9"/>
        <v>16921.444415490922</v>
      </c>
    </row>
    <row r="36" spans="1:19" ht="12" customHeight="1">
      <c r="A36" s="21"/>
      <c r="B36" s="26" t="s">
        <v>118</v>
      </c>
      <c r="C36" s="21"/>
      <c r="D36" s="23" t="s">
        <v>52</v>
      </c>
      <c r="E36" s="23" t="str">
        <f t="shared" si="0"/>
        <v>403GPCA</v>
      </c>
      <c r="F36" s="23">
        <v>3</v>
      </c>
      <c r="G36" s="24">
        <f>'Pages 6.1.2-6.1.3'!K49</f>
        <v>99064.898774014786</v>
      </c>
      <c r="H36" s="24" t="str">
        <f t="shared" si="2"/>
        <v>CA</v>
      </c>
      <c r="I36" s="27" t="s">
        <v>45</v>
      </c>
      <c r="J36" s="28">
        <v>0</v>
      </c>
      <c r="K36" s="29">
        <f t="shared" ref="K36:K50" si="11">J36*G36</f>
        <v>0</v>
      </c>
      <c r="L36" s="23"/>
      <c r="M36" s="23"/>
      <c r="N36" s="84">
        <f>SUM(N24:N35)</f>
        <v>309271.94394293329</v>
      </c>
      <c r="O36" s="84">
        <f t="shared" ref="O36:S36" si="12">SUM(O24:O35)</f>
        <v>917284.38421733852</v>
      </c>
      <c r="P36" s="84">
        <f t="shared" si="12"/>
        <v>-3771818.4921393907</v>
      </c>
      <c r="Q36" s="84">
        <f t="shared" si="12"/>
        <v>5968459.3405586611</v>
      </c>
      <c r="R36" s="84">
        <f t="shared" si="12"/>
        <v>-714916.23267408821</v>
      </c>
      <c r="S36" s="84">
        <f t="shared" si="12"/>
        <v>1614234.3998941949</v>
      </c>
    </row>
    <row r="37" spans="1:19" ht="12" customHeight="1">
      <c r="A37" s="21"/>
      <c r="B37" s="26" t="s">
        <v>118</v>
      </c>
      <c r="C37" s="21"/>
      <c r="D37" s="23" t="s">
        <v>52</v>
      </c>
      <c r="E37" s="23" t="str">
        <f t="shared" si="0"/>
        <v>403GPOR</v>
      </c>
      <c r="F37" s="23">
        <v>3</v>
      </c>
      <c r="G37" s="24">
        <f>'Pages 6.1.2-6.1.3'!K50</f>
        <v>-3635.351457756944</v>
      </c>
      <c r="H37" s="24" t="str">
        <f t="shared" si="2"/>
        <v>OR</v>
      </c>
      <c r="I37" s="27" t="s">
        <v>46</v>
      </c>
      <c r="J37" s="28">
        <v>0</v>
      </c>
      <c r="K37" s="29">
        <f t="shared" si="11"/>
        <v>0</v>
      </c>
      <c r="L37" s="36"/>
      <c r="N37" s="39"/>
      <c r="O37" s="39"/>
    </row>
    <row r="38" spans="1:19" ht="12" customHeight="1">
      <c r="A38" s="21"/>
      <c r="B38" s="26" t="s">
        <v>118</v>
      </c>
      <c r="C38" s="21"/>
      <c r="D38" s="23" t="s">
        <v>52</v>
      </c>
      <c r="E38" s="23" t="str">
        <f t="shared" si="0"/>
        <v>403GPWA</v>
      </c>
      <c r="F38" s="23">
        <v>3</v>
      </c>
      <c r="G38" s="24">
        <f>'Pages 6.1.2-6.1.3'!K51</f>
        <v>-276170.22165730619</v>
      </c>
      <c r="H38" s="24" t="str">
        <f t="shared" si="2"/>
        <v>WA</v>
      </c>
      <c r="I38" s="27" t="s">
        <v>47</v>
      </c>
      <c r="J38" s="37">
        <v>0</v>
      </c>
      <c r="K38" s="29">
        <f t="shared" si="11"/>
        <v>0</v>
      </c>
      <c r="L38" s="36"/>
    </row>
    <row r="39" spans="1:19" ht="12" customHeight="1">
      <c r="A39" s="21"/>
      <c r="B39" s="26" t="s">
        <v>118</v>
      </c>
      <c r="C39" s="21"/>
      <c r="D39" s="23" t="s">
        <v>52</v>
      </c>
      <c r="E39" s="23" t="str">
        <f t="shared" si="0"/>
        <v>403GPWYP</v>
      </c>
      <c r="F39" s="23">
        <v>3</v>
      </c>
      <c r="G39" s="24">
        <f>'Pages 6.1.2-6.1.3'!K52</f>
        <v>-250841.30638127029</v>
      </c>
      <c r="H39" s="24" t="str">
        <f t="shared" si="2"/>
        <v>WYP</v>
      </c>
      <c r="I39" s="27" t="s">
        <v>48</v>
      </c>
      <c r="J39" s="28">
        <v>0</v>
      </c>
      <c r="K39" s="29">
        <f t="shared" si="11"/>
        <v>0</v>
      </c>
      <c r="L39" s="36"/>
    </row>
    <row r="40" spans="1:19" ht="12" customHeight="1">
      <c r="A40" s="21"/>
      <c r="B40" s="26" t="s">
        <v>118</v>
      </c>
      <c r="C40" s="21"/>
      <c r="D40" s="23" t="s">
        <v>52</v>
      </c>
      <c r="E40" s="23" t="str">
        <f t="shared" si="0"/>
        <v>403GPUT</v>
      </c>
      <c r="F40" s="23">
        <v>3</v>
      </c>
      <c r="G40" s="24">
        <f>'Pages 6.1.2-6.1.3'!K53</f>
        <v>45001.217520107515</v>
      </c>
      <c r="H40" s="24" t="str">
        <f t="shared" si="2"/>
        <v>UT</v>
      </c>
      <c r="I40" s="27" t="s">
        <v>49</v>
      </c>
      <c r="J40" s="28">
        <v>1</v>
      </c>
      <c r="K40" s="29">
        <f t="shared" si="11"/>
        <v>45001.217520107515</v>
      </c>
      <c r="L40" s="36"/>
    </row>
    <row r="41" spans="1:19" ht="12" customHeight="1">
      <c r="B41" s="26" t="s">
        <v>118</v>
      </c>
      <c r="C41" s="21"/>
      <c r="D41" s="23" t="s">
        <v>52</v>
      </c>
      <c r="E41" s="23" t="str">
        <f t="shared" si="0"/>
        <v>403GPID</v>
      </c>
      <c r="F41" s="23">
        <v>3</v>
      </c>
      <c r="G41" s="24">
        <f>'Pages 6.1.2-6.1.3'!K54</f>
        <v>34130.343857535045</v>
      </c>
      <c r="H41" s="24" t="str">
        <f t="shared" si="2"/>
        <v>ID</v>
      </c>
      <c r="I41" s="27" t="s">
        <v>50</v>
      </c>
      <c r="J41" s="28">
        <v>0</v>
      </c>
      <c r="K41" s="29">
        <f t="shared" si="11"/>
        <v>0</v>
      </c>
    </row>
    <row r="42" spans="1:19" ht="12" customHeight="1">
      <c r="B42" s="26" t="s">
        <v>118</v>
      </c>
      <c r="C42" s="21"/>
      <c r="D42" s="23" t="s">
        <v>52</v>
      </c>
      <c r="E42" s="23" t="str">
        <f t="shared" si="0"/>
        <v>403GPWYU</v>
      </c>
      <c r="F42" s="23">
        <v>3</v>
      </c>
      <c r="G42" s="24">
        <f>'Pages 6.1.2-6.1.3'!K55</f>
        <v>-119711.64233561745</v>
      </c>
      <c r="H42" s="24" t="str">
        <f t="shared" si="2"/>
        <v>WYU</v>
      </c>
      <c r="I42" s="27" t="s">
        <v>51</v>
      </c>
      <c r="J42" s="28">
        <v>0</v>
      </c>
      <c r="K42" s="29">
        <f t="shared" si="11"/>
        <v>0</v>
      </c>
    </row>
    <row r="43" spans="1:19" ht="12" customHeight="1">
      <c r="B43" s="26" t="s">
        <v>118</v>
      </c>
      <c r="C43" s="21"/>
      <c r="D43" s="23" t="s">
        <v>52</v>
      </c>
      <c r="E43" s="23" t="str">
        <f t="shared" si="0"/>
        <v>403GPDGP</v>
      </c>
      <c r="F43" s="23">
        <v>3</v>
      </c>
      <c r="G43" s="24">
        <f>'Pages 6.1.2-6.1.3'!K56</f>
        <v>-42738.621552004588</v>
      </c>
      <c r="H43" s="24" t="s">
        <v>37</v>
      </c>
      <c r="I43" s="27" t="s">
        <v>35</v>
      </c>
      <c r="J43" s="148">
        <v>0.4262831716003761</v>
      </c>
      <c r="K43" s="29">
        <f t="shared" si="11"/>
        <v>-18218.755145016705</v>
      </c>
    </row>
    <row r="44" spans="1:19" ht="12" customHeight="1">
      <c r="B44" s="26" t="s">
        <v>118</v>
      </c>
      <c r="C44" s="21"/>
      <c r="D44" s="23" t="s">
        <v>52</v>
      </c>
      <c r="E44" s="23" t="str">
        <f t="shared" si="0"/>
        <v>403GPDGU</v>
      </c>
      <c r="F44" s="23">
        <v>3</v>
      </c>
      <c r="G44" s="24">
        <f>'Pages 6.1.2-6.1.3'!K57</f>
        <v>-67284.927016644026</v>
      </c>
      <c r="H44" s="24" t="s">
        <v>37</v>
      </c>
      <c r="I44" s="27" t="s">
        <v>36</v>
      </c>
      <c r="J44" s="148">
        <v>0.4262831716003761</v>
      </c>
      <c r="K44" s="29">
        <f t="shared" si="11"/>
        <v>-28682.432089554848</v>
      </c>
    </row>
    <row r="45" spans="1:19" ht="12" customHeight="1">
      <c r="B45" s="26" t="s">
        <v>118</v>
      </c>
      <c r="C45" s="21"/>
      <c r="D45" s="23" t="s">
        <v>52</v>
      </c>
      <c r="E45" s="23" t="str">
        <f t="shared" si="0"/>
        <v>403GPSG</v>
      </c>
      <c r="F45" s="23">
        <v>3</v>
      </c>
      <c r="G45" s="24">
        <f>'Pages 6.1.2-6.1.3'!K58</f>
        <v>730200.41794547252</v>
      </c>
      <c r="H45" s="24" t="str">
        <f t="shared" si="2"/>
        <v>SG</v>
      </c>
      <c r="I45" s="27" t="s">
        <v>37</v>
      </c>
      <c r="J45" s="148">
        <v>0.4262831716003761</v>
      </c>
      <c r="K45" s="29">
        <f t="shared" si="11"/>
        <v>311272.15006571618</v>
      </c>
      <c r="L45" s="41"/>
    </row>
    <row r="46" spans="1:19" ht="12" customHeight="1">
      <c r="B46" s="26" t="s">
        <v>118</v>
      </c>
      <c r="C46" s="21"/>
      <c r="D46" s="23" t="s">
        <v>52</v>
      </c>
      <c r="E46" s="23" t="str">
        <f t="shared" si="0"/>
        <v>403GPSO</v>
      </c>
      <c r="F46" s="23">
        <v>3</v>
      </c>
      <c r="G46" s="24">
        <f>'Pages 6.1.2-6.1.3'!K59</f>
        <v>-299956.34601094387</v>
      </c>
      <c r="H46" s="24" t="str">
        <f t="shared" si="2"/>
        <v>SO</v>
      </c>
      <c r="I46" s="27" t="s">
        <v>53</v>
      </c>
      <c r="J46" s="148">
        <v>0.4247028503779125</v>
      </c>
      <c r="K46" s="29">
        <f t="shared" si="11"/>
        <v>-127392.31513979124</v>
      </c>
      <c r="L46" s="41"/>
    </row>
    <row r="47" spans="1:19" ht="12" customHeight="1">
      <c r="A47" s="21"/>
      <c r="B47" s="26" t="s">
        <v>118</v>
      </c>
      <c r="C47" s="21"/>
      <c r="D47" s="23" t="s">
        <v>52</v>
      </c>
      <c r="E47" s="23" t="str">
        <f t="shared" si="0"/>
        <v>403GPSSGCH</v>
      </c>
      <c r="F47" s="23">
        <v>3</v>
      </c>
      <c r="G47" s="24">
        <f>'Pages 6.1.2-6.1.3'!K60</f>
        <v>-4092.2214364512765</v>
      </c>
      <c r="H47" s="24" t="s">
        <v>37</v>
      </c>
      <c r="I47" s="27" t="s">
        <v>38</v>
      </c>
      <c r="J47" s="148">
        <v>0.4262831716003761</v>
      </c>
      <c r="K47" s="29">
        <f t="shared" si="11"/>
        <v>-1744.4451328214971</v>
      </c>
      <c r="L47" s="41"/>
    </row>
    <row r="48" spans="1:19" ht="12" customHeight="1">
      <c r="A48" s="21"/>
      <c r="B48" s="26" t="s">
        <v>118</v>
      </c>
      <c r="C48" s="21"/>
      <c r="D48" s="23" t="s">
        <v>52</v>
      </c>
      <c r="E48" s="23" t="str">
        <f t="shared" si="0"/>
        <v>403GPSSGCT</v>
      </c>
      <c r="F48" s="23">
        <v>3</v>
      </c>
      <c r="G48" s="24">
        <f>'Pages 6.1.2-6.1.3'!K61</f>
        <v>664.22612610395481</v>
      </c>
      <c r="H48" s="24" t="s">
        <v>37</v>
      </c>
      <c r="I48" s="27" t="s">
        <v>43</v>
      </c>
      <c r="J48" s="148">
        <v>0.4262831716003761</v>
      </c>
      <c r="K48" s="29">
        <f t="shared" si="11"/>
        <v>283.14841969542522</v>
      </c>
      <c r="L48" s="41"/>
    </row>
    <row r="49" spans="1:12" ht="12" customHeight="1">
      <c r="A49" s="21"/>
      <c r="B49" s="26" t="s">
        <v>118</v>
      </c>
      <c r="C49" s="21"/>
      <c r="D49" s="23" t="s">
        <v>52</v>
      </c>
      <c r="E49" s="23" t="str">
        <f t="shared" si="0"/>
        <v>403GPCN</v>
      </c>
      <c r="F49" s="23">
        <v>3</v>
      </c>
      <c r="G49" s="24">
        <f>'Pages 6.1.2-6.1.3'!K62</f>
        <v>-236942.9965962267</v>
      </c>
      <c r="H49" s="24" t="str">
        <f t="shared" si="2"/>
        <v>CN</v>
      </c>
      <c r="I49" s="27" t="s">
        <v>54</v>
      </c>
      <c r="J49" s="37">
        <v>0.461289372337361</v>
      </c>
      <c r="K49" s="29">
        <f t="shared" si="11"/>
        <v>-109299.28617960688</v>
      </c>
      <c r="L49" s="41"/>
    </row>
    <row r="50" spans="1:12" ht="12" customHeight="1">
      <c r="A50" s="21"/>
      <c r="B50" s="26" t="s">
        <v>118</v>
      </c>
      <c r="C50" s="21"/>
      <c r="D50" s="23" t="s">
        <v>52</v>
      </c>
      <c r="E50" s="23" t="str">
        <f t="shared" si="0"/>
        <v>403GPSE</v>
      </c>
      <c r="F50" s="23">
        <v>3</v>
      </c>
      <c r="G50" s="24">
        <f>'Pages 6.1.2-6.1.3'!K63</f>
        <v>29303.619007881403</v>
      </c>
      <c r="H50" s="24" t="str">
        <f t="shared" si="2"/>
        <v>SE</v>
      </c>
      <c r="I50" s="27" t="s">
        <v>55</v>
      </c>
      <c r="J50" s="37">
        <v>0.41971722672390366</v>
      </c>
      <c r="K50" s="29">
        <f t="shared" si="11"/>
        <v>12299.233702961852</v>
      </c>
      <c r="L50" s="41"/>
    </row>
    <row r="51" spans="1:12" ht="12" customHeight="1">
      <c r="A51" s="21"/>
      <c r="B51" s="35" t="s">
        <v>27</v>
      </c>
      <c r="C51" s="35"/>
      <c r="D51" s="36"/>
      <c r="E51" s="36"/>
      <c r="F51" s="36"/>
      <c r="G51" s="43">
        <f>SUM(G9:G50)</f>
        <v>146095735.99711952</v>
      </c>
      <c r="H51" s="38"/>
      <c r="I51" s="36"/>
      <c r="J51" s="37"/>
      <c r="K51" s="43">
        <f>SUM(K9:K50)</f>
        <v>66642260.594668604</v>
      </c>
      <c r="L51" s="41" t="s">
        <v>119</v>
      </c>
    </row>
    <row r="52" spans="1:12" ht="12" customHeight="1">
      <c r="A52" s="21"/>
      <c r="B52" s="35"/>
      <c r="C52" s="35"/>
      <c r="D52" s="36"/>
      <c r="E52" s="36"/>
      <c r="F52" s="36"/>
      <c r="G52" s="38"/>
      <c r="H52" s="38"/>
      <c r="I52" s="36"/>
      <c r="J52" s="37"/>
      <c r="K52" s="38"/>
      <c r="L52" s="41"/>
    </row>
    <row r="53" spans="1:12" ht="12" customHeight="1">
      <c r="A53" s="21"/>
      <c r="B53" s="35"/>
      <c r="C53" s="35"/>
      <c r="D53" s="36"/>
      <c r="E53" s="36"/>
      <c r="F53" s="36"/>
      <c r="G53" s="38"/>
      <c r="H53" s="38"/>
      <c r="I53" s="36"/>
      <c r="J53" s="37"/>
      <c r="K53" s="38"/>
      <c r="L53" s="41"/>
    </row>
    <row r="54" spans="1:12" ht="12" customHeight="1">
      <c r="A54" s="21"/>
      <c r="B54" s="44"/>
      <c r="C54" s="35"/>
      <c r="D54" s="36"/>
      <c r="E54" s="36"/>
      <c r="F54" s="36"/>
      <c r="G54" s="38"/>
      <c r="H54" s="38"/>
      <c r="I54" s="36"/>
      <c r="J54" s="37"/>
      <c r="K54" s="38"/>
      <c r="L54" s="41"/>
    </row>
    <row r="55" spans="1:12" ht="12" customHeight="1">
      <c r="A55" s="21"/>
      <c r="B55" s="45"/>
      <c r="C55" s="34"/>
      <c r="D55" s="23"/>
      <c r="E55" s="23"/>
      <c r="F55" s="23"/>
      <c r="G55" s="23"/>
      <c r="H55" s="23"/>
      <c r="I55" s="23"/>
      <c r="J55" s="23"/>
      <c r="K55" s="23"/>
      <c r="L55" s="25"/>
    </row>
    <row r="56" spans="1:12" ht="12" customHeight="1">
      <c r="A56" s="21"/>
      <c r="B56" s="34"/>
      <c r="C56" s="34"/>
      <c r="D56" s="23"/>
      <c r="E56" s="23"/>
      <c r="F56" s="23"/>
      <c r="G56" s="23"/>
      <c r="H56" s="23"/>
      <c r="I56" s="23"/>
      <c r="J56" s="23"/>
      <c r="K56" s="23"/>
      <c r="L56" s="23"/>
    </row>
    <row r="57" spans="1:12" ht="12" customHeight="1">
      <c r="A57" s="21"/>
      <c r="B57" s="46"/>
      <c r="C57" s="34"/>
      <c r="D57" s="23"/>
      <c r="E57" s="23"/>
      <c r="F57" s="23"/>
      <c r="G57" s="23"/>
      <c r="H57" s="23"/>
      <c r="I57" s="23"/>
      <c r="J57" s="23"/>
      <c r="K57" s="23"/>
      <c r="L57" s="25"/>
    </row>
    <row r="58" spans="1:12" ht="12" customHeight="1">
      <c r="A58" s="21"/>
      <c r="B58" s="46"/>
      <c r="C58" s="34"/>
      <c r="D58" s="23"/>
      <c r="E58" s="23"/>
      <c r="F58" s="23"/>
      <c r="G58" s="23"/>
      <c r="H58" s="23"/>
      <c r="I58" s="23"/>
      <c r="J58" s="23"/>
      <c r="K58" s="23"/>
      <c r="L58" s="25"/>
    </row>
    <row r="59" spans="1:12" ht="12" customHeight="1" thickBot="1">
      <c r="A59" s="21"/>
      <c r="B59" s="47" t="s">
        <v>120</v>
      </c>
      <c r="C59" s="21"/>
      <c r="D59" s="23"/>
      <c r="E59" s="23"/>
      <c r="F59" s="23"/>
      <c r="G59" s="23"/>
      <c r="H59" s="23"/>
      <c r="I59" s="23"/>
      <c r="J59" s="23"/>
      <c r="K59" s="23"/>
      <c r="L59" s="25"/>
    </row>
    <row r="60" spans="1:12" ht="12" customHeight="1">
      <c r="A60" s="48"/>
      <c r="B60" s="49"/>
      <c r="C60" s="50"/>
      <c r="D60" s="51"/>
      <c r="E60" s="51"/>
      <c r="F60" s="51"/>
      <c r="G60" s="51"/>
      <c r="H60" s="51"/>
      <c r="I60" s="51"/>
      <c r="J60" s="51"/>
      <c r="K60" s="51"/>
      <c r="L60" s="52"/>
    </row>
    <row r="61" spans="1:12" ht="12" customHeight="1">
      <c r="A61" s="53"/>
      <c r="B61" s="46"/>
      <c r="C61" s="21"/>
      <c r="D61" s="23"/>
      <c r="E61" s="23"/>
      <c r="F61" s="23"/>
      <c r="G61" s="54"/>
      <c r="H61" s="54"/>
      <c r="I61" s="23"/>
      <c r="J61" s="23"/>
      <c r="K61" s="23"/>
      <c r="L61" s="55"/>
    </row>
    <row r="62" spans="1:12" ht="12" customHeight="1">
      <c r="A62" s="53"/>
      <c r="B62" s="46"/>
      <c r="C62" s="21"/>
      <c r="D62" s="23"/>
      <c r="E62" s="23"/>
      <c r="F62" s="23"/>
      <c r="G62" s="23"/>
      <c r="H62" s="23"/>
      <c r="I62" s="23"/>
      <c r="J62" s="23"/>
      <c r="K62" s="23"/>
      <c r="L62" s="55"/>
    </row>
    <row r="63" spans="1:12" ht="12" customHeight="1">
      <c r="A63" s="53"/>
      <c r="B63" s="46"/>
      <c r="C63" s="21"/>
      <c r="D63" s="23"/>
      <c r="E63" s="23"/>
      <c r="F63" s="23"/>
      <c r="G63" s="23"/>
      <c r="H63" s="23"/>
      <c r="I63" s="23"/>
      <c r="J63" s="23"/>
      <c r="K63" s="23"/>
      <c r="L63" s="55"/>
    </row>
    <row r="64" spans="1:12" ht="12" customHeight="1">
      <c r="A64" s="53"/>
      <c r="B64" s="21"/>
      <c r="C64" s="21"/>
      <c r="D64" s="23"/>
      <c r="E64" s="23"/>
      <c r="F64" s="23"/>
      <c r="G64" s="23"/>
      <c r="H64" s="23"/>
      <c r="I64" s="23"/>
      <c r="J64" s="23"/>
      <c r="K64" s="23"/>
      <c r="L64" s="56"/>
    </row>
    <row r="65" spans="1:12" ht="12" customHeight="1">
      <c r="A65" s="53"/>
      <c r="B65" s="21"/>
      <c r="C65" s="21"/>
      <c r="D65" s="23"/>
      <c r="E65" s="23"/>
      <c r="F65" s="23"/>
      <c r="G65" s="23"/>
      <c r="H65" s="23"/>
      <c r="I65" s="23"/>
      <c r="J65" s="23"/>
      <c r="K65" s="23"/>
      <c r="L65" s="56"/>
    </row>
    <row r="66" spans="1:12" ht="12" customHeight="1">
      <c r="A66" s="53"/>
      <c r="B66" s="21"/>
      <c r="C66" s="21"/>
      <c r="D66" s="23"/>
      <c r="E66" s="23"/>
      <c r="F66" s="23"/>
      <c r="G66" s="23"/>
      <c r="H66" s="23"/>
      <c r="I66" s="23"/>
      <c r="J66" s="23"/>
      <c r="K66" s="23"/>
      <c r="L66" s="56"/>
    </row>
    <row r="67" spans="1:12" ht="12" customHeight="1">
      <c r="A67" s="53"/>
      <c r="B67" s="21"/>
      <c r="C67" s="21"/>
      <c r="D67" s="23"/>
      <c r="E67" s="23"/>
      <c r="F67" s="23"/>
      <c r="G67" s="23"/>
      <c r="H67" s="23"/>
      <c r="I67" s="23"/>
      <c r="J67" s="23"/>
      <c r="K67" s="23"/>
      <c r="L67" s="56"/>
    </row>
    <row r="68" spans="1:12" ht="12" customHeight="1" thickBot="1">
      <c r="A68" s="57"/>
      <c r="B68" s="58"/>
      <c r="C68" s="58"/>
      <c r="D68" s="59"/>
      <c r="E68" s="59"/>
      <c r="F68" s="59"/>
      <c r="G68" s="59"/>
      <c r="H68" s="59"/>
      <c r="I68" s="59"/>
      <c r="J68" s="59"/>
      <c r="K68" s="59"/>
      <c r="L68" s="60"/>
    </row>
    <row r="69" spans="1:12" ht="12" customHeight="1">
      <c r="A69" s="21"/>
      <c r="B69" s="21"/>
      <c r="C69" s="21"/>
      <c r="D69" s="23"/>
      <c r="E69" s="23"/>
      <c r="F69" s="23"/>
      <c r="G69" s="23"/>
      <c r="H69" s="23"/>
      <c r="I69" s="23"/>
      <c r="J69" s="23"/>
      <c r="K69" s="23"/>
      <c r="L69" s="23"/>
    </row>
    <row r="70" spans="1:12" ht="12" customHeight="1">
      <c r="A70" s="21"/>
      <c r="B70" s="21"/>
      <c r="C70" s="21"/>
      <c r="D70" s="23"/>
      <c r="E70" s="23"/>
      <c r="F70" s="23"/>
      <c r="G70" s="23"/>
      <c r="H70" s="23"/>
      <c r="I70" s="23"/>
      <c r="J70" s="23"/>
      <c r="K70" s="23"/>
      <c r="L70" s="23"/>
    </row>
    <row r="71" spans="1:12" ht="12" customHeight="1"/>
  </sheetData>
  <conditionalFormatting sqref="B8:B50">
    <cfRule type="cellIs" dxfId="10" priority="2" stopIfTrue="1" operator="equal">
      <formula>"Adjustment to Income/Expense/Rate Base:"</formula>
    </cfRule>
  </conditionalFormatting>
  <conditionalFormatting sqref="L1">
    <cfRule type="cellIs" dxfId="9" priority="1" stopIfTrue="1" operator="equal">
      <formula>"x.x"</formula>
    </cfRule>
  </conditionalFormatting>
  <dataValidations disablePrompts="1"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51:F54 JC51:JC54 SY51:SY54 ACU51:ACU54 AMQ51:AMQ54 AWM51:AWM54 BGI51:BGI54 BQE51:BQE54 CAA51:CAA54 CJW51:CJW54 CTS51:CTS54 DDO51:DDO54 DNK51:DNK54 DXG51:DXG54 EHC51:EHC54 EQY51:EQY54 FAU51:FAU54 FKQ51:FKQ54 FUM51:FUM54 GEI51:GEI54 GOE51:GOE54 GYA51:GYA54 HHW51:HHW54 HRS51:HRS54 IBO51:IBO54 ILK51:ILK54 IVG51:IVG54 JFC51:JFC54 JOY51:JOY54 JYU51:JYU54 KIQ51:KIQ54 KSM51:KSM54 LCI51:LCI54 LME51:LME54 LWA51:LWA54 MFW51:MFW54 MPS51:MPS54 MZO51:MZO54 NJK51:NJK54 NTG51:NTG54 ODC51:ODC54 OMY51:OMY54 OWU51:OWU54 PGQ51:PGQ54 PQM51:PQM54 QAI51:QAI54 QKE51:QKE54 QUA51:QUA54 RDW51:RDW54 RNS51:RNS54 RXO51:RXO54 SHK51:SHK54 SRG51:SRG54 TBC51:TBC54 TKY51:TKY54 TUU51:TUU54 UEQ51:UEQ54 UOM51:UOM54 UYI51:UYI54 VIE51:VIE54 VSA51:VSA54 WBW51:WBW54 WLS51:WLS54 WVO51:WVO54">
      <formula1>"1, 2, 3"</formula1>
    </dataValidation>
    <dataValidation type="list" errorStyle="warning" allowBlank="1" showInputMessage="1" showErrorMessage="1" errorTitle="Factor" error="This factor is not included in the drop-down list. Is this the factor you want to use?" sqref="I50:I54 WVQ50:WVQ54 WLU50:WLU54 WBY50:WBY54 VSC50:VSC54 VIG50:VIG54 UYK50:UYK54 UOO50:UOO54 UES50:UES54 TUW50:TUW54 TLA50:TLA54 TBE50:TBE54 SRI50:SRI54 SHM50:SHM54 RXQ50:RXQ54 RNU50:RNU54 RDY50:RDY54 QUC50:QUC54 QKG50:QKG54 QAK50:QAK54 PQO50:PQO54 PGS50:PGS54 OWW50:OWW54 ONA50:ONA54 ODE50:ODE54 NTI50:NTI54 NJM50:NJM54 MZQ50:MZQ54 MPU50:MPU54 MFY50:MFY54 LWC50:LWC54 LMG50:LMG54 LCK50:LCK54 KSO50:KSO54 KIS50:KIS54 JYW50:JYW54 JPA50:JPA54 JFE50:JFE54 IVI50:IVI54 ILM50:ILM54 IBQ50:IBQ54 HRU50:HRU54 HHY50:HHY54 GYC50:GYC54 GOG50:GOG54 GEK50:GEK54 FUO50:FUO54 FKS50:FKS54 FAW50:FAW54 ERA50:ERA54 EHE50:EHE54 DXI50:DXI54 DNM50:DNM54 DDQ50:DDQ54 CTU50:CTU54 CJY50:CJY54 CAC50:CAC54 BQG50:BQG54 BGK50:BGK54 AWO50:AWO54 AMS50:AMS54 ACW50:ACW54 TA50:TA54 JE50:JE54">
      <formula1>#REF!</formula1>
    </dataValidation>
    <dataValidation type="list" errorStyle="warning" allowBlank="1" showInputMessage="1" showErrorMessage="1" errorTitle="FERC ACCOUNT" error="This FERC Account is not included in the drop-down list. Is this the account you want to use?" sqref="D50:D54 JA50:JA54 SW50:SW54 ACS50:ACS54 AMO50:AMO54 AWK50:AWK54 BGG50:BGG54 BQC50:BQC54 BZY50:BZY54 CJU50:CJU54 CTQ50:CTQ54 DDM50:DDM54 DNI50:DNI54 DXE50:DXE54 EHA50:EHA54 EQW50:EQW54 FAS50:FAS54 FKO50:FKO54 FUK50:FUK54 GEG50:GEG54 GOC50:GOC54 GXY50:GXY54 HHU50:HHU54 HRQ50:HRQ54 IBM50:IBM54 ILI50:ILI54 IVE50:IVE54 JFA50:JFA54 JOW50:JOW54 JYS50:JYS54 KIO50:KIO54 KSK50:KSK54 LCG50:LCG54 LMC50:LMC54 LVY50:LVY54 MFU50:MFU54 MPQ50:MPQ54 MZM50:MZM54 NJI50:NJI54 NTE50:NTE54 ODA50:ODA54 OMW50:OMW54 OWS50:OWS54 PGO50:PGO54 PQK50:PQK54 QAG50:QAG54 QKC50:QKC54 QTY50:QTY54 RDU50:RDU54 RNQ50:RNQ54 RXM50:RXM54 SHI50:SHI54 SRE50:SRE54 TBA50:TBA54 TKW50:TKW54 TUS50:TUS54 UEO50:UEO54 UOK50:UOK54 UYG50:UYG54 VIC50:VIC54 VRY50:VRY54 WBU50:WBU54 WLQ50:WLQ54 WVM50:WVM54 E51:E54 JB51:JB54 SX51:SX54 ACT51:ACT54 AMP51:AMP54 AWL51:AWL54 BGH51:BGH54 BQD51:BQD54 BZZ51:BZZ54 CJV51:CJV54 CTR51:CTR54 DDN51:DDN54 DNJ51:DNJ54 DXF51:DXF54 EHB51:EHB54 EQX51:EQX54 FAT51:FAT54 FKP51:FKP54 FUL51:FUL54 GEH51:GEH54 GOD51:GOD54 GXZ51:GXZ54 HHV51:HHV54 HRR51:HRR54 IBN51:IBN54 ILJ51:ILJ54 IVF51:IVF54 JFB51:JFB54 JOX51:JOX54 JYT51:JYT54 KIP51:KIP54 KSL51:KSL54 LCH51:LCH54 LMD51:LMD54 LVZ51:LVZ54 MFV51:MFV54 MPR51:MPR54 MZN51:MZN54 NJJ51:NJJ54 NTF51:NTF54 ODB51:ODB54 OMX51:OMX54 OWT51:OWT54 PGP51:PGP54 PQL51:PQL54 QAH51:QAH54 QKD51:QKD54 QTZ51:QTZ54 RDV51:RDV54 RNR51:RNR54 RXN51:RXN54 SHJ51:SHJ54 SRF51:SRF54 TBB51:TBB54 TKX51:TKX54 TUT51:TUT54 UEP51:UEP54 UOL51:UOL54 UYH51:UYH54 VID51:VID54 VRZ51:VRZ54 WBV51:WBV54 WLR51:WLR54 WVN51:WVN54">
      <formula1>#REF!</formula1>
    </dataValidation>
  </dataValidations>
  <pageMargins left="0.75" right="0.25" top="0.5" bottom="0.3" header="0.5" footer="0.5"/>
  <pageSetup scale="83" orientation="portrait" r:id="rId1"/>
  <headerFooter alignWithMargins="0">
    <oddHeader>&amp;R6.1</oddHeader>
  </headerFooter>
  <drawing r:id="rId2"/>
</worksheet>
</file>

<file path=xl/worksheets/sheet4.xml><?xml version="1.0" encoding="utf-8"?>
<worksheet xmlns="http://schemas.openxmlformats.org/spreadsheetml/2006/main" xmlns:r="http://schemas.openxmlformats.org/officeDocument/2006/relationships">
  <sheetPr codeName="Sheet8">
    <pageSetUpPr fitToPage="1"/>
  </sheetPr>
  <dimension ref="A1:O66"/>
  <sheetViews>
    <sheetView zoomScaleNormal="100" workbookViewId="0"/>
  </sheetViews>
  <sheetFormatPr defaultColWidth="10" defaultRowHeight="12"/>
  <cols>
    <col min="1" max="1" width="2.5703125" style="15" customWidth="1"/>
    <col min="2" max="2" width="7.140625" style="15" customWidth="1"/>
    <col min="3" max="3" width="23.5703125" style="15" customWidth="1"/>
    <col min="4" max="4" width="9.7109375" style="15" customWidth="1"/>
    <col min="5" max="5" width="9.7109375" style="15" hidden="1" customWidth="1"/>
    <col min="6" max="6" width="4.7109375" style="15" customWidth="1"/>
    <col min="7" max="7" width="15.85546875" style="15" bestFit="1" customWidth="1"/>
    <col min="8" max="8" width="14.42578125" style="15" customWidth="1"/>
    <col min="9" max="9" width="11.140625" style="15" customWidth="1"/>
    <col min="10" max="10" width="10.28515625" style="15" customWidth="1"/>
    <col min="11" max="11" width="14.85546875" style="15" bestFit="1" customWidth="1"/>
    <col min="12" max="12" width="8.28515625" style="15" customWidth="1"/>
    <col min="13" max="257" width="10" style="15"/>
    <col min="258" max="258" width="2.5703125" style="15" customWidth="1"/>
    <col min="259" max="259" width="7.140625" style="15" customWidth="1"/>
    <col min="260" max="260" width="23.5703125" style="15" customWidth="1"/>
    <col min="261" max="261" width="9.7109375" style="15" customWidth="1"/>
    <col min="262" max="262" width="0" style="15" hidden="1" customWidth="1"/>
    <col min="263" max="263" width="4.7109375" style="15" customWidth="1"/>
    <col min="264" max="264" width="14.42578125" style="15" customWidth="1"/>
    <col min="265" max="265" width="11.140625" style="15" customWidth="1"/>
    <col min="266" max="266" width="10.28515625" style="15" customWidth="1"/>
    <col min="267" max="267" width="13" style="15" customWidth="1"/>
    <col min="268" max="268" width="8.28515625" style="15" customWidth="1"/>
    <col min="269" max="513" width="10" style="15"/>
    <col min="514" max="514" width="2.5703125" style="15" customWidth="1"/>
    <col min="515" max="515" width="7.140625" style="15" customWidth="1"/>
    <col min="516" max="516" width="23.5703125" style="15" customWidth="1"/>
    <col min="517" max="517" width="9.7109375" style="15" customWidth="1"/>
    <col min="518" max="518" width="0" style="15" hidden="1" customWidth="1"/>
    <col min="519" max="519" width="4.7109375" style="15" customWidth="1"/>
    <col min="520" max="520" width="14.42578125" style="15" customWidth="1"/>
    <col min="521" max="521" width="11.140625" style="15" customWidth="1"/>
    <col min="522" max="522" width="10.28515625" style="15" customWidth="1"/>
    <col min="523" max="523" width="13" style="15" customWidth="1"/>
    <col min="524" max="524" width="8.28515625" style="15" customWidth="1"/>
    <col min="525" max="769" width="10" style="15"/>
    <col min="770" max="770" width="2.5703125" style="15" customWidth="1"/>
    <col min="771" max="771" width="7.140625" style="15" customWidth="1"/>
    <col min="772" max="772" width="23.5703125" style="15" customWidth="1"/>
    <col min="773" max="773" width="9.7109375" style="15" customWidth="1"/>
    <col min="774" max="774" width="0" style="15" hidden="1" customWidth="1"/>
    <col min="775" max="775" width="4.7109375" style="15" customWidth="1"/>
    <col min="776" max="776" width="14.42578125" style="15" customWidth="1"/>
    <col min="777" max="777" width="11.140625" style="15" customWidth="1"/>
    <col min="778" max="778" width="10.28515625" style="15" customWidth="1"/>
    <col min="779" max="779" width="13" style="15" customWidth="1"/>
    <col min="780" max="780" width="8.28515625" style="15" customWidth="1"/>
    <col min="781" max="1025" width="10" style="15"/>
    <col min="1026" max="1026" width="2.5703125" style="15" customWidth="1"/>
    <col min="1027" max="1027" width="7.140625" style="15" customWidth="1"/>
    <col min="1028" max="1028" width="23.5703125" style="15" customWidth="1"/>
    <col min="1029" max="1029" width="9.7109375" style="15" customWidth="1"/>
    <col min="1030" max="1030" width="0" style="15" hidden="1" customWidth="1"/>
    <col min="1031" max="1031" width="4.7109375" style="15" customWidth="1"/>
    <col min="1032" max="1032" width="14.42578125" style="15" customWidth="1"/>
    <col min="1033" max="1033" width="11.140625" style="15" customWidth="1"/>
    <col min="1034" max="1034" width="10.28515625" style="15" customWidth="1"/>
    <col min="1035" max="1035" width="13" style="15" customWidth="1"/>
    <col min="1036" max="1036" width="8.28515625" style="15" customWidth="1"/>
    <col min="1037" max="1281" width="10" style="15"/>
    <col min="1282" max="1282" width="2.5703125" style="15" customWidth="1"/>
    <col min="1283" max="1283" width="7.140625" style="15" customWidth="1"/>
    <col min="1284" max="1284" width="23.5703125" style="15" customWidth="1"/>
    <col min="1285" max="1285" width="9.7109375" style="15" customWidth="1"/>
    <col min="1286" max="1286" width="0" style="15" hidden="1" customWidth="1"/>
    <col min="1287" max="1287" width="4.7109375" style="15" customWidth="1"/>
    <col min="1288" max="1288" width="14.42578125" style="15" customWidth="1"/>
    <col min="1289" max="1289" width="11.140625" style="15" customWidth="1"/>
    <col min="1290" max="1290" width="10.28515625" style="15" customWidth="1"/>
    <col min="1291" max="1291" width="13" style="15" customWidth="1"/>
    <col min="1292" max="1292" width="8.28515625" style="15" customWidth="1"/>
    <col min="1293" max="1537" width="10" style="15"/>
    <col min="1538" max="1538" width="2.5703125" style="15" customWidth="1"/>
    <col min="1539" max="1539" width="7.140625" style="15" customWidth="1"/>
    <col min="1540" max="1540" width="23.5703125" style="15" customWidth="1"/>
    <col min="1541" max="1541" width="9.7109375" style="15" customWidth="1"/>
    <col min="1542" max="1542" width="0" style="15" hidden="1" customWidth="1"/>
    <col min="1543" max="1543" width="4.7109375" style="15" customWidth="1"/>
    <col min="1544" max="1544" width="14.42578125" style="15" customWidth="1"/>
    <col min="1545" max="1545" width="11.140625" style="15" customWidth="1"/>
    <col min="1546" max="1546" width="10.28515625" style="15" customWidth="1"/>
    <col min="1547" max="1547" width="13" style="15" customWidth="1"/>
    <col min="1548" max="1548" width="8.28515625" style="15" customWidth="1"/>
    <col min="1549" max="1793" width="10" style="15"/>
    <col min="1794" max="1794" width="2.5703125" style="15" customWidth="1"/>
    <col min="1795" max="1795" width="7.140625" style="15" customWidth="1"/>
    <col min="1796" max="1796" width="23.5703125" style="15" customWidth="1"/>
    <col min="1797" max="1797" width="9.7109375" style="15" customWidth="1"/>
    <col min="1798" max="1798" width="0" style="15" hidden="1" customWidth="1"/>
    <col min="1799" max="1799" width="4.7109375" style="15" customWidth="1"/>
    <col min="1800" max="1800" width="14.42578125" style="15" customWidth="1"/>
    <col min="1801" max="1801" width="11.140625" style="15" customWidth="1"/>
    <col min="1802" max="1802" width="10.28515625" style="15" customWidth="1"/>
    <col min="1803" max="1803" width="13" style="15" customWidth="1"/>
    <col min="1804" max="1804" width="8.28515625" style="15" customWidth="1"/>
    <col min="1805" max="2049" width="10" style="15"/>
    <col min="2050" max="2050" width="2.5703125" style="15" customWidth="1"/>
    <col min="2051" max="2051" width="7.140625" style="15" customWidth="1"/>
    <col min="2052" max="2052" width="23.5703125" style="15" customWidth="1"/>
    <col min="2053" max="2053" width="9.7109375" style="15" customWidth="1"/>
    <col min="2054" max="2054" width="0" style="15" hidden="1" customWidth="1"/>
    <col min="2055" max="2055" width="4.7109375" style="15" customWidth="1"/>
    <col min="2056" max="2056" width="14.42578125" style="15" customWidth="1"/>
    <col min="2057" max="2057" width="11.140625" style="15" customWidth="1"/>
    <col min="2058" max="2058" width="10.28515625" style="15" customWidth="1"/>
    <col min="2059" max="2059" width="13" style="15" customWidth="1"/>
    <col min="2060" max="2060" width="8.28515625" style="15" customWidth="1"/>
    <col min="2061" max="2305" width="10" style="15"/>
    <col min="2306" max="2306" width="2.5703125" style="15" customWidth="1"/>
    <col min="2307" max="2307" width="7.140625" style="15" customWidth="1"/>
    <col min="2308" max="2308" width="23.5703125" style="15" customWidth="1"/>
    <col min="2309" max="2309" width="9.7109375" style="15" customWidth="1"/>
    <col min="2310" max="2310" width="0" style="15" hidden="1" customWidth="1"/>
    <col min="2311" max="2311" width="4.7109375" style="15" customWidth="1"/>
    <col min="2312" max="2312" width="14.42578125" style="15" customWidth="1"/>
    <col min="2313" max="2313" width="11.140625" style="15" customWidth="1"/>
    <col min="2314" max="2314" width="10.28515625" style="15" customWidth="1"/>
    <col min="2315" max="2315" width="13" style="15" customWidth="1"/>
    <col min="2316" max="2316" width="8.28515625" style="15" customWidth="1"/>
    <col min="2317" max="2561" width="10" style="15"/>
    <col min="2562" max="2562" width="2.5703125" style="15" customWidth="1"/>
    <col min="2563" max="2563" width="7.140625" style="15" customWidth="1"/>
    <col min="2564" max="2564" width="23.5703125" style="15" customWidth="1"/>
    <col min="2565" max="2565" width="9.7109375" style="15" customWidth="1"/>
    <col min="2566" max="2566" width="0" style="15" hidden="1" customWidth="1"/>
    <col min="2567" max="2567" width="4.7109375" style="15" customWidth="1"/>
    <col min="2568" max="2568" width="14.42578125" style="15" customWidth="1"/>
    <col min="2569" max="2569" width="11.140625" style="15" customWidth="1"/>
    <col min="2570" max="2570" width="10.28515625" style="15" customWidth="1"/>
    <col min="2571" max="2571" width="13" style="15" customWidth="1"/>
    <col min="2572" max="2572" width="8.28515625" style="15" customWidth="1"/>
    <col min="2573" max="2817" width="10" style="15"/>
    <col min="2818" max="2818" width="2.5703125" style="15" customWidth="1"/>
    <col min="2819" max="2819" width="7.140625" style="15" customWidth="1"/>
    <col min="2820" max="2820" width="23.5703125" style="15" customWidth="1"/>
    <col min="2821" max="2821" width="9.7109375" style="15" customWidth="1"/>
    <col min="2822" max="2822" width="0" style="15" hidden="1" customWidth="1"/>
    <col min="2823" max="2823" width="4.7109375" style="15" customWidth="1"/>
    <col min="2824" max="2824" width="14.42578125" style="15" customWidth="1"/>
    <col min="2825" max="2825" width="11.140625" style="15" customWidth="1"/>
    <col min="2826" max="2826" width="10.28515625" style="15" customWidth="1"/>
    <col min="2827" max="2827" width="13" style="15" customWidth="1"/>
    <col min="2828" max="2828" width="8.28515625" style="15" customWidth="1"/>
    <col min="2829" max="3073" width="10" style="15"/>
    <col min="3074" max="3074" width="2.5703125" style="15" customWidth="1"/>
    <col min="3075" max="3075" width="7.140625" style="15" customWidth="1"/>
    <col min="3076" max="3076" width="23.5703125" style="15" customWidth="1"/>
    <col min="3077" max="3077" width="9.7109375" style="15" customWidth="1"/>
    <col min="3078" max="3078" width="0" style="15" hidden="1" customWidth="1"/>
    <col min="3079" max="3079" width="4.7109375" style="15" customWidth="1"/>
    <col min="3080" max="3080" width="14.42578125" style="15" customWidth="1"/>
    <col min="3081" max="3081" width="11.140625" style="15" customWidth="1"/>
    <col min="3082" max="3082" width="10.28515625" style="15" customWidth="1"/>
    <col min="3083" max="3083" width="13" style="15" customWidth="1"/>
    <col min="3084" max="3084" width="8.28515625" style="15" customWidth="1"/>
    <col min="3085" max="3329" width="10" style="15"/>
    <col min="3330" max="3330" width="2.5703125" style="15" customWidth="1"/>
    <col min="3331" max="3331" width="7.140625" style="15" customWidth="1"/>
    <col min="3332" max="3332" width="23.5703125" style="15" customWidth="1"/>
    <col min="3333" max="3333" width="9.7109375" style="15" customWidth="1"/>
    <col min="3334" max="3334" width="0" style="15" hidden="1" customWidth="1"/>
    <col min="3335" max="3335" width="4.7109375" style="15" customWidth="1"/>
    <col min="3336" max="3336" width="14.42578125" style="15" customWidth="1"/>
    <col min="3337" max="3337" width="11.140625" style="15" customWidth="1"/>
    <col min="3338" max="3338" width="10.28515625" style="15" customWidth="1"/>
    <col min="3339" max="3339" width="13" style="15" customWidth="1"/>
    <col min="3340" max="3340" width="8.28515625" style="15" customWidth="1"/>
    <col min="3341" max="3585" width="10" style="15"/>
    <col min="3586" max="3586" width="2.5703125" style="15" customWidth="1"/>
    <col min="3587" max="3587" width="7.140625" style="15" customWidth="1"/>
    <col min="3588" max="3588" width="23.5703125" style="15" customWidth="1"/>
    <col min="3589" max="3589" width="9.7109375" style="15" customWidth="1"/>
    <col min="3590" max="3590" width="0" style="15" hidden="1" customWidth="1"/>
    <col min="3591" max="3591" width="4.7109375" style="15" customWidth="1"/>
    <col min="3592" max="3592" width="14.42578125" style="15" customWidth="1"/>
    <col min="3593" max="3593" width="11.140625" style="15" customWidth="1"/>
    <col min="3594" max="3594" width="10.28515625" style="15" customWidth="1"/>
    <col min="3595" max="3595" width="13" style="15" customWidth="1"/>
    <col min="3596" max="3596" width="8.28515625" style="15" customWidth="1"/>
    <col min="3597" max="3841" width="10" style="15"/>
    <col min="3842" max="3842" width="2.5703125" style="15" customWidth="1"/>
    <col min="3843" max="3843" width="7.140625" style="15" customWidth="1"/>
    <col min="3844" max="3844" width="23.5703125" style="15" customWidth="1"/>
    <col min="3845" max="3845" width="9.7109375" style="15" customWidth="1"/>
    <col min="3846" max="3846" width="0" style="15" hidden="1" customWidth="1"/>
    <col min="3847" max="3847" width="4.7109375" style="15" customWidth="1"/>
    <col min="3848" max="3848" width="14.42578125" style="15" customWidth="1"/>
    <col min="3849" max="3849" width="11.140625" style="15" customWidth="1"/>
    <col min="3850" max="3850" width="10.28515625" style="15" customWidth="1"/>
    <col min="3851" max="3851" width="13" style="15" customWidth="1"/>
    <col min="3852" max="3852" width="8.28515625" style="15" customWidth="1"/>
    <col min="3853" max="4097" width="10" style="15"/>
    <col min="4098" max="4098" width="2.5703125" style="15" customWidth="1"/>
    <col min="4099" max="4099" width="7.140625" style="15" customWidth="1"/>
    <col min="4100" max="4100" width="23.5703125" style="15" customWidth="1"/>
    <col min="4101" max="4101" width="9.7109375" style="15" customWidth="1"/>
    <col min="4102" max="4102" width="0" style="15" hidden="1" customWidth="1"/>
    <col min="4103" max="4103" width="4.7109375" style="15" customWidth="1"/>
    <col min="4104" max="4104" width="14.42578125" style="15" customWidth="1"/>
    <col min="4105" max="4105" width="11.140625" style="15" customWidth="1"/>
    <col min="4106" max="4106" width="10.28515625" style="15" customWidth="1"/>
    <col min="4107" max="4107" width="13" style="15" customWidth="1"/>
    <col min="4108" max="4108" width="8.28515625" style="15" customWidth="1"/>
    <col min="4109" max="4353" width="10" style="15"/>
    <col min="4354" max="4354" width="2.5703125" style="15" customWidth="1"/>
    <col min="4355" max="4355" width="7.140625" style="15" customWidth="1"/>
    <col min="4356" max="4356" width="23.5703125" style="15" customWidth="1"/>
    <col min="4357" max="4357" width="9.7109375" style="15" customWidth="1"/>
    <col min="4358" max="4358" width="0" style="15" hidden="1" customWidth="1"/>
    <col min="4359" max="4359" width="4.7109375" style="15" customWidth="1"/>
    <col min="4360" max="4360" width="14.42578125" style="15" customWidth="1"/>
    <col min="4361" max="4361" width="11.140625" style="15" customWidth="1"/>
    <col min="4362" max="4362" width="10.28515625" style="15" customWidth="1"/>
    <col min="4363" max="4363" width="13" style="15" customWidth="1"/>
    <col min="4364" max="4364" width="8.28515625" style="15" customWidth="1"/>
    <col min="4365" max="4609" width="10" style="15"/>
    <col min="4610" max="4610" width="2.5703125" style="15" customWidth="1"/>
    <col min="4611" max="4611" width="7.140625" style="15" customWidth="1"/>
    <col min="4612" max="4612" width="23.5703125" style="15" customWidth="1"/>
    <col min="4613" max="4613" width="9.7109375" style="15" customWidth="1"/>
    <col min="4614" max="4614" width="0" style="15" hidden="1" customWidth="1"/>
    <col min="4615" max="4615" width="4.7109375" style="15" customWidth="1"/>
    <col min="4616" max="4616" width="14.42578125" style="15" customWidth="1"/>
    <col min="4617" max="4617" width="11.140625" style="15" customWidth="1"/>
    <col min="4618" max="4618" width="10.28515625" style="15" customWidth="1"/>
    <col min="4619" max="4619" width="13" style="15" customWidth="1"/>
    <col min="4620" max="4620" width="8.28515625" style="15" customWidth="1"/>
    <col min="4621" max="4865" width="10" style="15"/>
    <col min="4866" max="4866" width="2.5703125" style="15" customWidth="1"/>
    <col min="4867" max="4867" width="7.140625" style="15" customWidth="1"/>
    <col min="4868" max="4868" width="23.5703125" style="15" customWidth="1"/>
    <col min="4869" max="4869" width="9.7109375" style="15" customWidth="1"/>
    <col min="4870" max="4870" width="0" style="15" hidden="1" customWidth="1"/>
    <col min="4871" max="4871" width="4.7109375" style="15" customWidth="1"/>
    <col min="4872" max="4872" width="14.42578125" style="15" customWidth="1"/>
    <col min="4873" max="4873" width="11.140625" style="15" customWidth="1"/>
    <col min="4874" max="4874" width="10.28515625" style="15" customWidth="1"/>
    <col min="4875" max="4875" width="13" style="15" customWidth="1"/>
    <col min="4876" max="4876" width="8.28515625" style="15" customWidth="1"/>
    <col min="4877" max="5121" width="10" style="15"/>
    <col min="5122" max="5122" width="2.5703125" style="15" customWidth="1"/>
    <col min="5123" max="5123" width="7.140625" style="15" customWidth="1"/>
    <col min="5124" max="5124" width="23.5703125" style="15" customWidth="1"/>
    <col min="5125" max="5125" width="9.7109375" style="15" customWidth="1"/>
    <col min="5126" max="5126" width="0" style="15" hidden="1" customWidth="1"/>
    <col min="5127" max="5127" width="4.7109375" style="15" customWidth="1"/>
    <col min="5128" max="5128" width="14.42578125" style="15" customWidth="1"/>
    <col min="5129" max="5129" width="11.140625" style="15" customWidth="1"/>
    <col min="5130" max="5130" width="10.28515625" style="15" customWidth="1"/>
    <col min="5131" max="5131" width="13" style="15" customWidth="1"/>
    <col min="5132" max="5132" width="8.28515625" style="15" customWidth="1"/>
    <col min="5133" max="5377" width="10" style="15"/>
    <col min="5378" max="5378" width="2.5703125" style="15" customWidth="1"/>
    <col min="5379" max="5379" width="7.140625" style="15" customWidth="1"/>
    <col min="5380" max="5380" width="23.5703125" style="15" customWidth="1"/>
    <col min="5381" max="5381" width="9.7109375" style="15" customWidth="1"/>
    <col min="5382" max="5382" width="0" style="15" hidden="1" customWidth="1"/>
    <col min="5383" max="5383" width="4.7109375" style="15" customWidth="1"/>
    <col min="5384" max="5384" width="14.42578125" style="15" customWidth="1"/>
    <col min="5385" max="5385" width="11.140625" style="15" customWidth="1"/>
    <col min="5386" max="5386" width="10.28515625" style="15" customWidth="1"/>
    <col min="5387" max="5387" width="13" style="15" customWidth="1"/>
    <col min="5388" max="5388" width="8.28515625" style="15" customWidth="1"/>
    <col min="5389" max="5633" width="10" style="15"/>
    <col min="5634" max="5634" width="2.5703125" style="15" customWidth="1"/>
    <col min="5635" max="5635" width="7.140625" style="15" customWidth="1"/>
    <col min="5636" max="5636" width="23.5703125" style="15" customWidth="1"/>
    <col min="5637" max="5637" width="9.7109375" style="15" customWidth="1"/>
    <col min="5638" max="5638" width="0" style="15" hidden="1" customWidth="1"/>
    <col min="5639" max="5639" width="4.7109375" style="15" customWidth="1"/>
    <col min="5640" max="5640" width="14.42578125" style="15" customWidth="1"/>
    <col min="5641" max="5641" width="11.140625" style="15" customWidth="1"/>
    <col min="5642" max="5642" width="10.28515625" style="15" customWidth="1"/>
    <col min="5643" max="5643" width="13" style="15" customWidth="1"/>
    <col min="5644" max="5644" width="8.28515625" style="15" customWidth="1"/>
    <col min="5645" max="5889" width="10" style="15"/>
    <col min="5890" max="5890" width="2.5703125" style="15" customWidth="1"/>
    <col min="5891" max="5891" width="7.140625" style="15" customWidth="1"/>
    <col min="5892" max="5892" width="23.5703125" style="15" customWidth="1"/>
    <col min="5893" max="5893" width="9.7109375" style="15" customWidth="1"/>
    <col min="5894" max="5894" width="0" style="15" hidden="1" customWidth="1"/>
    <col min="5895" max="5895" width="4.7109375" style="15" customWidth="1"/>
    <col min="5896" max="5896" width="14.42578125" style="15" customWidth="1"/>
    <col min="5897" max="5897" width="11.140625" style="15" customWidth="1"/>
    <col min="5898" max="5898" width="10.28515625" style="15" customWidth="1"/>
    <col min="5899" max="5899" width="13" style="15" customWidth="1"/>
    <col min="5900" max="5900" width="8.28515625" style="15" customWidth="1"/>
    <col min="5901" max="6145" width="10" style="15"/>
    <col min="6146" max="6146" width="2.5703125" style="15" customWidth="1"/>
    <col min="6147" max="6147" width="7.140625" style="15" customWidth="1"/>
    <col min="6148" max="6148" width="23.5703125" style="15" customWidth="1"/>
    <col min="6149" max="6149" width="9.7109375" style="15" customWidth="1"/>
    <col min="6150" max="6150" width="0" style="15" hidden="1" customWidth="1"/>
    <col min="6151" max="6151" width="4.7109375" style="15" customWidth="1"/>
    <col min="6152" max="6152" width="14.42578125" style="15" customWidth="1"/>
    <col min="6153" max="6153" width="11.140625" style="15" customWidth="1"/>
    <col min="6154" max="6154" width="10.28515625" style="15" customWidth="1"/>
    <col min="6155" max="6155" width="13" style="15" customWidth="1"/>
    <col min="6156" max="6156" width="8.28515625" style="15" customWidth="1"/>
    <col min="6157" max="6401" width="10" style="15"/>
    <col min="6402" max="6402" width="2.5703125" style="15" customWidth="1"/>
    <col min="6403" max="6403" width="7.140625" style="15" customWidth="1"/>
    <col min="6404" max="6404" width="23.5703125" style="15" customWidth="1"/>
    <col min="6405" max="6405" width="9.7109375" style="15" customWidth="1"/>
    <col min="6406" max="6406" width="0" style="15" hidden="1" customWidth="1"/>
    <col min="6407" max="6407" width="4.7109375" style="15" customWidth="1"/>
    <col min="6408" max="6408" width="14.42578125" style="15" customWidth="1"/>
    <col min="6409" max="6409" width="11.140625" style="15" customWidth="1"/>
    <col min="6410" max="6410" width="10.28515625" style="15" customWidth="1"/>
    <col min="6411" max="6411" width="13" style="15" customWidth="1"/>
    <col min="6412" max="6412" width="8.28515625" style="15" customWidth="1"/>
    <col min="6413" max="6657" width="10" style="15"/>
    <col min="6658" max="6658" width="2.5703125" style="15" customWidth="1"/>
    <col min="6659" max="6659" width="7.140625" style="15" customWidth="1"/>
    <col min="6660" max="6660" width="23.5703125" style="15" customWidth="1"/>
    <col min="6661" max="6661" width="9.7109375" style="15" customWidth="1"/>
    <col min="6662" max="6662" width="0" style="15" hidden="1" customWidth="1"/>
    <col min="6663" max="6663" width="4.7109375" style="15" customWidth="1"/>
    <col min="6664" max="6664" width="14.42578125" style="15" customWidth="1"/>
    <col min="6665" max="6665" width="11.140625" style="15" customWidth="1"/>
    <col min="6666" max="6666" width="10.28515625" style="15" customWidth="1"/>
    <col min="6667" max="6667" width="13" style="15" customWidth="1"/>
    <col min="6668" max="6668" width="8.28515625" style="15" customWidth="1"/>
    <col min="6669" max="6913" width="10" style="15"/>
    <col min="6914" max="6914" width="2.5703125" style="15" customWidth="1"/>
    <col min="6915" max="6915" width="7.140625" style="15" customWidth="1"/>
    <col min="6916" max="6916" width="23.5703125" style="15" customWidth="1"/>
    <col min="6917" max="6917" width="9.7109375" style="15" customWidth="1"/>
    <col min="6918" max="6918" width="0" style="15" hidden="1" customWidth="1"/>
    <col min="6919" max="6919" width="4.7109375" style="15" customWidth="1"/>
    <col min="6920" max="6920" width="14.42578125" style="15" customWidth="1"/>
    <col min="6921" max="6921" width="11.140625" style="15" customWidth="1"/>
    <col min="6922" max="6922" width="10.28515625" style="15" customWidth="1"/>
    <col min="6923" max="6923" width="13" style="15" customWidth="1"/>
    <col min="6924" max="6924" width="8.28515625" style="15" customWidth="1"/>
    <col min="6925" max="7169" width="10" style="15"/>
    <col min="7170" max="7170" width="2.5703125" style="15" customWidth="1"/>
    <col min="7171" max="7171" width="7.140625" style="15" customWidth="1"/>
    <col min="7172" max="7172" width="23.5703125" style="15" customWidth="1"/>
    <col min="7173" max="7173" width="9.7109375" style="15" customWidth="1"/>
    <col min="7174" max="7174" width="0" style="15" hidden="1" customWidth="1"/>
    <col min="7175" max="7175" width="4.7109375" style="15" customWidth="1"/>
    <col min="7176" max="7176" width="14.42578125" style="15" customWidth="1"/>
    <col min="7177" max="7177" width="11.140625" style="15" customWidth="1"/>
    <col min="7178" max="7178" width="10.28515625" style="15" customWidth="1"/>
    <col min="7179" max="7179" width="13" style="15" customWidth="1"/>
    <col min="7180" max="7180" width="8.28515625" style="15" customWidth="1"/>
    <col min="7181" max="7425" width="10" style="15"/>
    <col min="7426" max="7426" width="2.5703125" style="15" customWidth="1"/>
    <col min="7427" max="7427" width="7.140625" style="15" customWidth="1"/>
    <col min="7428" max="7428" width="23.5703125" style="15" customWidth="1"/>
    <col min="7429" max="7429" width="9.7109375" style="15" customWidth="1"/>
    <col min="7430" max="7430" width="0" style="15" hidden="1" customWidth="1"/>
    <col min="7431" max="7431" width="4.7109375" style="15" customWidth="1"/>
    <col min="7432" max="7432" width="14.42578125" style="15" customWidth="1"/>
    <col min="7433" max="7433" width="11.140625" style="15" customWidth="1"/>
    <col min="7434" max="7434" width="10.28515625" style="15" customWidth="1"/>
    <col min="7435" max="7435" width="13" style="15" customWidth="1"/>
    <col min="7436" max="7436" width="8.28515625" style="15" customWidth="1"/>
    <col min="7437" max="7681" width="10" style="15"/>
    <col min="7682" max="7682" width="2.5703125" style="15" customWidth="1"/>
    <col min="7683" max="7683" width="7.140625" style="15" customWidth="1"/>
    <col min="7684" max="7684" width="23.5703125" style="15" customWidth="1"/>
    <col min="7685" max="7685" width="9.7109375" style="15" customWidth="1"/>
    <col min="7686" max="7686" width="0" style="15" hidden="1" customWidth="1"/>
    <col min="7687" max="7687" width="4.7109375" style="15" customWidth="1"/>
    <col min="7688" max="7688" width="14.42578125" style="15" customWidth="1"/>
    <col min="7689" max="7689" width="11.140625" style="15" customWidth="1"/>
    <col min="7690" max="7690" width="10.28515625" style="15" customWidth="1"/>
    <col min="7691" max="7691" width="13" style="15" customWidth="1"/>
    <col min="7692" max="7692" width="8.28515625" style="15" customWidth="1"/>
    <col min="7693" max="7937" width="10" style="15"/>
    <col min="7938" max="7938" width="2.5703125" style="15" customWidth="1"/>
    <col min="7939" max="7939" width="7.140625" style="15" customWidth="1"/>
    <col min="7940" max="7940" width="23.5703125" style="15" customWidth="1"/>
    <col min="7941" max="7941" width="9.7109375" style="15" customWidth="1"/>
    <col min="7942" max="7942" width="0" style="15" hidden="1" customWidth="1"/>
    <col min="7943" max="7943" width="4.7109375" style="15" customWidth="1"/>
    <col min="7944" max="7944" width="14.42578125" style="15" customWidth="1"/>
    <col min="7945" max="7945" width="11.140625" style="15" customWidth="1"/>
    <col min="7946" max="7946" width="10.28515625" style="15" customWidth="1"/>
    <col min="7947" max="7947" width="13" style="15" customWidth="1"/>
    <col min="7948" max="7948" width="8.28515625" style="15" customWidth="1"/>
    <col min="7949" max="8193" width="10" style="15"/>
    <col min="8194" max="8194" width="2.5703125" style="15" customWidth="1"/>
    <col min="8195" max="8195" width="7.140625" style="15" customWidth="1"/>
    <col min="8196" max="8196" width="23.5703125" style="15" customWidth="1"/>
    <col min="8197" max="8197" width="9.7109375" style="15" customWidth="1"/>
    <col min="8198" max="8198" width="0" style="15" hidden="1" customWidth="1"/>
    <col min="8199" max="8199" width="4.7109375" style="15" customWidth="1"/>
    <col min="8200" max="8200" width="14.42578125" style="15" customWidth="1"/>
    <col min="8201" max="8201" width="11.140625" style="15" customWidth="1"/>
    <col min="8202" max="8202" width="10.28515625" style="15" customWidth="1"/>
    <col min="8203" max="8203" width="13" style="15" customWidth="1"/>
    <col min="8204" max="8204" width="8.28515625" style="15" customWidth="1"/>
    <col min="8205" max="8449" width="10" style="15"/>
    <col min="8450" max="8450" width="2.5703125" style="15" customWidth="1"/>
    <col min="8451" max="8451" width="7.140625" style="15" customWidth="1"/>
    <col min="8452" max="8452" width="23.5703125" style="15" customWidth="1"/>
    <col min="8453" max="8453" width="9.7109375" style="15" customWidth="1"/>
    <col min="8454" max="8454" width="0" style="15" hidden="1" customWidth="1"/>
    <col min="8455" max="8455" width="4.7109375" style="15" customWidth="1"/>
    <col min="8456" max="8456" width="14.42578125" style="15" customWidth="1"/>
    <col min="8457" max="8457" width="11.140625" style="15" customWidth="1"/>
    <col min="8458" max="8458" width="10.28515625" style="15" customWidth="1"/>
    <col min="8459" max="8459" width="13" style="15" customWidth="1"/>
    <col min="8460" max="8460" width="8.28515625" style="15" customWidth="1"/>
    <col min="8461" max="8705" width="10" style="15"/>
    <col min="8706" max="8706" width="2.5703125" style="15" customWidth="1"/>
    <col min="8707" max="8707" width="7.140625" style="15" customWidth="1"/>
    <col min="8708" max="8708" width="23.5703125" style="15" customWidth="1"/>
    <col min="8709" max="8709" width="9.7109375" style="15" customWidth="1"/>
    <col min="8710" max="8710" width="0" style="15" hidden="1" customWidth="1"/>
    <col min="8711" max="8711" width="4.7109375" style="15" customWidth="1"/>
    <col min="8712" max="8712" width="14.42578125" style="15" customWidth="1"/>
    <col min="8713" max="8713" width="11.140625" style="15" customWidth="1"/>
    <col min="8714" max="8714" width="10.28515625" style="15" customWidth="1"/>
    <col min="8715" max="8715" width="13" style="15" customWidth="1"/>
    <col min="8716" max="8716" width="8.28515625" style="15" customWidth="1"/>
    <col min="8717" max="8961" width="10" style="15"/>
    <col min="8962" max="8962" width="2.5703125" style="15" customWidth="1"/>
    <col min="8963" max="8963" width="7.140625" style="15" customWidth="1"/>
    <col min="8964" max="8964" width="23.5703125" style="15" customWidth="1"/>
    <col min="8965" max="8965" width="9.7109375" style="15" customWidth="1"/>
    <col min="8966" max="8966" width="0" style="15" hidden="1" customWidth="1"/>
    <col min="8967" max="8967" width="4.7109375" style="15" customWidth="1"/>
    <col min="8968" max="8968" width="14.42578125" style="15" customWidth="1"/>
    <col min="8969" max="8969" width="11.140625" style="15" customWidth="1"/>
    <col min="8970" max="8970" width="10.28515625" style="15" customWidth="1"/>
    <col min="8971" max="8971" width="13" style="15" customWidth="1"/>
    <col min="8972" max="8972" width="8.28515625" style="15" customWidth="1"/>
    <col min="8973" max="9217" width="10" style="15"/>
    <col min="9218" max="9218" width="2.5703125" style="15" customWidth="1"/>
    <col min="9219" max="9219" width="7.140625" style="15" customWidth="1"/>
    <col min="9220" max="9220" width="23.5703125" style="15" customWidth="1"/>
    <col min="9221" max="9221" width="9.7109375" style="15" customWidth="1"/>
    <col min="9222" max="9222" width="0" style="15" hidden="1" customWidth="1"/>
    <col min="9223" max="9223" width="4.7109375" style="15" customWidth="1"/>
    <col min="9224" max="9224" width="14.42578125" style="15" customWidth="1"/>
    <col min="9225" max="9225" width="11.140625" style="15" customWidth="1"/>
    <col min="9226" max="9226" width="10.28515625" style="15" customWidth="1"/>
    <col min="9227" max="9227" width="13" style="15" customWidth="1"/>
    <col min="9228" max="9228" width="8.28515625" style="15" customWidth="1"/>
    <col min="9229" max="9473" width="10" style="15"/>
    <col min="9474" max="9474" width="2.5703125" style="15" customWidth="1"/>
    <col min="9475" max="9475" width="7.140625" style="15" customWidth="1"/>
    <col min="9476" max="9476" width="23.5703125" style="15" customWidth="1"/>
    <col min="9477" max="9477" width="9.7109375" style="15" customWidth="1"/>
    <col min="9478" max="9478" width="0" style="15" hidden="1" customWidth="1"/>
    <col min="9479" max="9479" width="4.7109375" style="15" customWidth="1"/>
    <col min="9480" max="9480" width="14.42578125" style="15" customWidth="1"/>
    <col min="9481" max="9481" width="11.140625" style="15" customWidth="1"/>
    <col min="9482" max="9482" width="10.28515625" style="15" customWidth="1"/>
    <col min="9483" max="9483" width="13" style="15" customWidth="1"/>
    <col min="9484" max="9484" width="8.28515625" style="15" customWidth="1"/>
    <col min="9485" max="9729" width="10" style="15"/>
    <col min="9730" max="9730" width="2.5703125" style="15" customWidth="1"/>
    <col min="9731" max="9731" width="7.140625" style="15" customWidth="1"/>
    <col min="9732" max="9732" width="23.5703125" style="15" customWidth="1"/>
    <col min="9733" max="9733" width="9.7109375" style="15" customWidth="1"/>
    <col min="9734" max="9734" width="0" style="15" hidden="1" customWidth="1"/>
    <col min="9735" max="9735" width="4.7109375" style="15" customWidth="1"/>
    <col min="9736" max="9736" width="14.42578125" style="15" customWidth="1"/>
    <col min="9737" max="9737" width="11.140625" style="15" customWidth="1"/>
    <col min="9738" max="9738" width="10.28515625" style="15" customWidth="1"/>
    <col min="9739" max="9739" width="13" style="15" customWidth="1"/>
    <col min="9740" max="9740" width="8.28515625" style="15" customWidth="1"/>
    <col min="9741" max="9985" width="10" style="15"/>
    <col min="9986" max="9986" width="2.5703125" style="15" customWidth="1"/>
    <col min="9987" max="9987" width="7.140625" style="15" customWidth="1"/>
    <col min="9988" max="9988" width="23.5703125" style="15" customWidth="1"/>
    <col min="9989" max="9989" width="9.7109375" style="15" customWidth="1"/>
    <col min="9990" max="9990" width="0" style="15" hidden="1" customWidth="1"/>
    <col min="9991" max="9991" width="4.7109375" style="15" customWidth="1"/>
    <col min="9992" max="9992" width="14.42578125" style="15" customWidth="1"/>
    <col min="9993" max="9993" width="11.140625" style="15" customWidth="1"/>
    <col min="9994" max="9994" width="10.28515625" style="15" customWidth="1"/>
    <col min="9995" max="9995" width="13" style="15" customWidth="1"/>
    <col min="9996" max="9996" width="8.28515625" style="15" customWidth="1"/>
    <col min="9997" max="10241" width="10" style="15"/>
    <col min="10242" max="10242" width="2.5703125" style="15" customWidth="1"/>
    <col min="10243" max="10243" width="7.140625" style="15" customWidth="1"/>
    <col min="10244" max="10244" width="23.5703125" style="15" customWidth="1"/>
    <col min="10245" max="10245" width="9.7109375" style="15" customWidth="1"/>
    <col min="10246" max="10246" width="0" style="15" hidden="1" customWidth="1"/>
    <col min="10247" max="10247" width="4.7109375" style="15" customWidth="1"/>
    <col min="10248" max="10248" width="14.42578125" style="15" customWidth="1"/>
    <col min="10249" max="10249" width="11.140625" style="15" customWidth="1"/>
    <col min="10250" max="10250" width="10.28515625" style="15" customWidth="1"/>
    <col min="10251" max="10251" width="13" style="15" customWidth="1"/>
    <col min="10252" max="10252" width="8.28515625" style="15" customWidth="1"/>
    <col min="10253" max="10497" width="10" style="15"/>
    <col min="10498" max="10498" width="2.5703125" style="15" customWidth="1"/>
    <col min="10499" max="10499" width="7.140625" style="15" customWidth="1"/>
    <col min="10500" max="10500" width="23.5703125" style="15" customWidth="1"/>
    <col min="10501" max="10501" width="9.7109375" style="15" customWidth="1"/>
    <col min="10502" max="10502" width="0" style="15" hidden="1" customWidth="1"/>
    <col min="10503" max="10503" width="4.7109375" style="15" customWidth="1"/>
    <col min="10504" max="10504" width="14.42578125" style="15" customWidth="1"/>
    <col min="10505" max="10505" width="11.140625" style="15" customWidth="1"/>
    <col min="10506" max="10506" width="10.28515625" style="15" customWidth="1"/>
    <col min="10507" max="10507" width="13" style="15" customWidth="1"/>
    <col min="10508" max="10508" width="8.28515625" style="15" customWidth="1"/>
    <col min="10509" max="10753" width="10" style="15"/>
    <col min="10754" max="10754" width="2.5703125" style="15" customWidth="1"/>
    <col min="10755" max="10755" width="7.140625" style="15" customWidth="1"/>
    <col min="10756" max="10756" width="23.5703125" style="15" customWidth="1"/>
    <col min="10757" max="10757" width="9.7109375" style="15" customWidth="1"/>
    <col min="10758" max="10758" width="0" style="15" hidden="1" customWidth="1"/>
    <col min="10759" max="10759" width="4.7109375" style="15" customWidth="1"/>
    <col min="10760" max="10760" width="14.42578125" style="15" customWidth="1"/>
    <col min="10761" max="10761" width="11.140625" style="15" customWidth="1"/>
    <col min="10762" max="10762" width="10.28515625" style="15" customWidth="1"/>
    <col min="10763" max="10763" width="13" style="15" customWidth="1"/>
    <col min="10764" max="10764" width="8.28515625" style="15" customWidth="1"/>
    <col min="10765" max="11009" width="10" style="15"/>
    <col min="11010" max="11010" width="2.5703125" style="15" customWidth="1"/>
    <col min="11011" max="11011" width="7.140625" style="15" customWidth="1"/>
    <col min="11012" max="11012" width="23.5703125" style="15" customWidth="1"/>
    <col min="11013" max="11013" width="9.7109375" style="15" customWidth="1"/>
    <col min="11014" max="11014" width="0" style="15" hidden="1" customWidth="1"/>
    <col min="11015" max="11015" width="4.7109375" style="15" customWidth="1"/>
    <col min="11016" max="11016" width="14.42578125" style="15" customWidth="1"/>
    <col min="11017" max="11017" width="11.140625" style="15" customWidth="1"/>
    <col min="11018" max="11018" width="10.28515625" style="15" customWidth="1"/>
    <col min="11019" max="11019" width="13" style="15" customWidth="1"/>
    <col min="11020" max="11020" width="8.28515625" style="15" customWidth="1"/>
    <col min="11021" max="11265" width="10" style="15"/>
    <col min="11266" max="11266" width="2.5703125" style="15" customWidth="1"/>
    <col min="11267" max="11267" width="7.140625" style="15" customWidth="1"/>
    <col min="11268" max="11268" width="23.5703125" style="15" customWidth="1"/>
    <col min="11269" max="11269" width="9.7109375" style="15" customWidth="1"/>
    <col min="11270" max="11270" width="0" style="15" hidden="1" customWidth="1"/>
    <col min="11271" max="11271" width="4.7109375" style="15" customWidth="1"/>
    <col min="11272" max="11272" width="14.42578125" style="15" customWidth="1"/>
    <col min="11273" max="11273" width="11.140625" style="15" customWidth="1"/>
    <col min="11274" max="11274" width="10.28515625" style="15" customWidth="1"/>
    <col min="11275" max="11275" width="13" style="15" customWidth="1"/>
    <col min="11276" max="11276" width="8.28515625" style="15" customWidth="1"/>
    <col min="11277" max="11521" width="10" style="15"/>
    <col min="11522" max="11522" width="2.5703125" style="15" customWidth="1"/>
    <col min="11523" max="11523" width="7.140625" style="15" customWidth="1"/>
    <col min="11524" max="11524" width="23.5703125" style="15" customWidth="1"/>
    <col min="11525" max="11525" width="9.7109375" style="15" customWidth="1"/>
    <col min="11526" max="11526" width="0" style="15" hidden="1" customWidth="1"/>
    <col min="11527" max="11527" width="4.7109375" style="15" customWidth="1"/>
    <col min="11528" max="11528" width="14.42578125" style="15" customWidth="1"/>
    <col min="11529" max="11529" width="11.140625" style="15" customWidth="1"/>
    <col min="11530" max="11530" width="10.28515625" style="15" customWidth="1"/>
    <col min="11531" max="11531" width="13" style="15" customWidth="1"/>
    <col min="11532" max="11532" width="8.28515625" style="15" customWidth="1"/>
    <col min="11533" max="11777" width="10" style="15"/>
    <col min="11778" max="11778" width="2.5703125" style="15" customWidth="1"/>
    <col min="11779" max="11779" width="7.140625" style="15" customWidth="1"/>
    <col min="11780" max="11780" width="23.5703125" style="15" customWidth="1"/>
    <col min="11781" max="11781" width="9.7109375" style="15" customWidth="1"/>
    <col min="11782" max="11782" width="0" style="15" hidden="1" customWidth="1"/>
    <col min="11783" max="11783" width="4.7109375" style="15" customWidth="1"/>
    <col min="11784" max="11784" width="14.42578125" style="15" customWidth="1"/>
    <col min="11785" max="11785" width="11.140625" style="15" customWidth="1"/>
    <col min="11786" max="11786" width="10.28515625" style="15" customWidth="1"/>
    <col min="11787" max="11787" width="13" style="15" customWidth="1"/>
    <col min="11788" max="11788" width="8.28515625" style="15" customWidth="1"/>
    <col min="11789" max="12033" width="10" style="15"/>
    <col min="12034" max="12034" width="2.5703125" style="15" customWidth="1"/>
    <col min="12035" max="12035" width="7.140625" style="15" customWidth="1"/>
    <col min="12036" max="12036" width="23.5703125" style="15" customWidth="1"/>
    <col min="12037" max="12037" width="9.7109375" style="15" customWidth="1"/>
    <col min="12038" max="12038" width="0" style="15" hidden="1" customWidth="1"/>
    <col min="12039" max="12039" width="4.7109375" style="15" customWidth="1"/>
    <col min="12040" max="12040" width="14.42578125" style="15" customWidth="1"/>
    <col min="12041" max="12041" width="11.140625" style="15" customWidth="1"/>
    <col min="12042" max="12042" width="10.28515625" style="15" customWidth="1"/>
    <col min="12043" max="12043" width="13" style="15" customWidth="1"/>
    <col min="12044" max="12044" width="8.28515625" style="15" customWidth="1"/>
    <col min="12045" max="12289" width="10" style="15"/>
    <col min="12290" max="12290" width="2.5703125" style="15" customWidth="1"/>
    <col min="12291" max="12291" width="7.140625" style="15" customWidth="1"/>
    <col min="12292" max="12292" width="23.5703125" style="15" customWidth="1"/>
    <col min="12293" max="12293" width="9.7109375" style="15" customWidth="1"/>
    <col min="12294" max="12294" width="0" style="15" hidden="1" customWidth="1"/>
    <col min="12295" max="12295" width="4.7109375" style="15" customWidth="1"/>
    <col min="12296" max="12296" width="14.42578125" style="15" customWidth="1"/>
    <col min="12297" max="12297" width="11.140625" style="15" customWidth="1"/>
    <col min="12298" max="12298" width="10.28515625" style="15" customWidth="1"/>
    <col min="12299" max="12299" width="13" style="15" customWidth="1"/>
    <col min="12300" max="12300" width="8.28515625" style="15" customWidth="1"/>
    <col min="12301" max="12545" width="10" style="15"/>
    <col min="12546" max="12546" width="2.5703125" style="15" customWidth="1"/>
    <col min="12547" max="12547" width="7.140625" style="15" customWidth="1"/>
    <col min="12548" max="12548" width="23.5703125" style="15" customWidth="1"/>
    <col min="12549" max="12549" width="9.7109375" style="15" customWidth="1"/>
    <col min="12550" max="12550" width="0" style="15" hidden="1" customWidth="1"/>
    <col min="12551" max="12551" width="4.7109375" style="15" customWidth="1"/>
    <col min="12552" max="12552" width="14.42578125" style="15" customWidth="1"/>
    <col min="12553" max="12553" width="11.140625" style="15" customWidth="1"/>
    <col min="12554" max="12554" width="10.28515625" style="15" customWidth="1"/>
    <col min="12555" max="12555" width="13" style="15" customWidth="1"/>
    <col min="12556" max="12556" width="8.28515625" style="15" customWidth="1"/>
    <col min="12557" max="12801" width="10" style="15"/>
    <col min="12802" max="12802" width="2.5703125" style="15" customWidth="1"/>
    <col min="12803" max="12803" width="7.140625" style="15" customWidth="1"/>
    <col min="12804" max="12804" width="23.5703125" style="15" customWidth="1"/>
    <col min="12805" max="12805" width="9.7109375" style="15" customWidth="1"/>
    <col min="12806" max="12806" width="0" style="15" hidden="1" customWidth="1"/>
    <col min="12807" max="12807" width="4.7109375" style="15" customWidth="1"/>
    <col min="12808" max="12808" width="14.42578125" style="15" customWidth="1"/>
    <col min="12809" max="12809" width="11.140625" style="15" customWidth="1"/>
    <col min="12810" max="12810" width="10.28515625" style="15" customWidth="1"/>
    <col min="12811" max="12811" width="13" style="15" customWidth="1"/>
    <col min="12812" max="12812" width="8.28515625" style="15" customWidth="1"/>
    <col min="12813" max="13057" width="10" style="15"/>
    <col min="13058" max="13058" width="2.5703125" style="15" customWidth="1"/>
    <col min="13059" max="13059" width="7.140625" style="15" customWidth="1"/>
    <col min="13060" max="13060" width="23.5703125" style="15" customWidth="1"/>
    <col min="13061" max="13061" width="9.7109375" style="15" customWidth="1"/>
    <col min="13062" max="13062" width="0" style="15" hidden="1" customWidth="1"/>
    <col min="13063" max="13063" width="4.7109375" style="15" customWidth="1"/>
    <col min="13064" max="13064" width="14.42578125" style="15" customWidth="1"/>
    <col min="13065" max="13065" width="11.140625" style="15" customWidth="1"/>
    <col min="13066" max="13066" width="10.28515625" style="15" customWidth="1"/>
    <col min="13067" max="13067" width="13" style="15" customWidth="1"/>
    <col min="13068" max="13068" width="8.28515625" style="15" customWidth="1"/>
    <col min="13069" max="13313" width="10" style="15"/>
    <col min="13314" max="13314" width="2.5703125" style="15" customWidth="1"/>
    <col min="13315" max="13315" width="7.140625" style="15" customWidth="1"/>
    <col min="13316" max="13316" width="23.5703125" style="15" customWidth="1"/>
    <col min="13317" max="13317" width="9.7109375" style="15" customWidth="1"/>
    <col min="13318" max="13318" width="0" style="15" hidden="1" customWidth="1"/>
    <col min="13319" max="13319" width="4.7109375" style="15" customWidth="1"/>
    <col min="13320" max="13320" width="14.42578125" style="15" customWidth="1"/>
    <col min="13321" max="13321" width="11.140625" style="15" customWidth="1"/>
    <col min="13322" max="13322" width="10.28515625" style="15" customWidth="1"/>
    <col min="13323" max="13323" width="13" style="15" customWidth="1"/>
    <col min="13324" max="13324" width="8.28515625" style="15" customWidth="1"/>
    <col min="13325" max="13569" width="10" style="15"/>
    <col min="13570" max="13570" width="2.5703125" style="15" customWidth="1"/>
    <col min="13571" max="13571" width="7.140625" style="15" customWidth="1"/>
    <col min="13572" max="13572" width="23.5703125" style="15" customWidth="1"/>
    <col min="13573" max="13573" width="9.7109375" style="15" customWidth="1"/>
    <col min="13574" max="13574" width="0" style="15" hidden="1" customWidth="1"/>
    <col min="13575" max="13575" width="4.7109375" style="15" customWidth="1"/>
    <col min="13576" max="13576" width="14.42578125" style="15" customWidth="1"/>
    <col min="13577" max="13577" width="11.140625" style="15" customWidth="1"/>
    <col min="13578" max="13578" width="10.28515625" style="15" customWidth="1"/>
    <col min="13579" max="13579" width="13" style="15" customWidth="1"/>
    <col min="13580" max="13580" width="8.28515625" style="15" customWidth="1"/>
    <col min="13581" max="13825" width="10" style="15"/>
    <col min="13826" max="13826" width="2.5703125" style="15" customWidth="1"/>
    <col min="13827" max="13827" width="7.140625" style="15" customWidth="1"/>
    <col min="13828" max="13828" width="23.5703125" style="15" customWidth="1"/>
    <col min="13829" max="13829" width="9.7109375" style="15" customWidth="1"/>
    <col min="13830" max="13830" width="0" style="15" hidden="1" customWidth="1"/>
    <col min="13831" max="13831" width="4.7109375" style="15" customWidth="1"/>
    <col min="13832" max="13832" width="14.42578125" style="15" customWidth="1"/>
    <col min="13833" max="13833" width="11.140625" style="15" customWidth="1"/>
    <col min="13834" max="13834" width="10.28515625" style="15" customWidth="1"/>
    <col min="13835" max="13835" width="13" style="15" customWidth="1"/>
    <col min="13836" max="13836" width="8.28515625" style="15" customWidth="1"/>
    <col min="13837" max="14081" width="10" style="15"/>
    <col min="14082" max="14082" width="2.5703125" style="15" customWidth="1"/>
    <col min="14083" max="14083" width="7.140625" style="15" customWidth="1"/>
    <col min="14084" max="14084" width="23.5703125" style="15" customWidth="1"/>
    <col min="14085" max="14085" width="9.7109375" style="15" customWidth="1"/>
    <col min="14086" max="14086" width="0" style="15" hidden="1" customWidth="1"/>
    <col min="14087" max="14087" width="4.7109375" style="15" customWidth="1"/>
    <col min="14088" max="14088" width="14.42578125" style="15" customWidth="1"/>
    <col min="14089" max="14089" width="11.140625" style="15" customWidth="1"/>
    <col min="14090" max="14090" width="10.28515625" style="15" customWidth="1"/>
    <col min="14091" max="14091" width="13" style="15" customWidth="1"/>
    <col min="14092" max="14092" width="8.28515625" style="15" customWidth="1"/>
    <col min="14093" max="14337" width="10" style="15"/>
    <col min="14338" max="14338" width="2.5703125" style="15" customWidth="1"/>
    <col min="14339" max="14339" width="7.140625" style="15" customWidth="1"/>
    <col min="14340" max="14340" width="23.5703125" style="15" customWidth="1"/>
    <col min="14341" max="14341" width="9.7109375" style="15" customWidth="1"/>
    <col min="14342" max="14342" width="0" style="15" hidden="1" customWidth="1"/>
    <col min="14343" max="14343" width="4.7109375" style="15" customWidth="1"/>
    <col min="14344" max="14344" width="14.42578125" style="15" customWidth="1"/>
    <col min="14345" max="14345" width="11.140625" style="15" customWidth="1"/>
    <col min="14346" max="14346" width="10.28515625" style="15" customWidth="1"/>
    <col min="14347" max="14347" width="13" style="15" customWidth="1"/>
    <col min="14348" max="14348" width="8.28515625" style="15" customWidth="1"/>
    <col min="14349" max="14593" width="10" style="15"/>
    <col min="14594" max="14594" width="2.5703125" style="15" customWidth="1"/>
    <col min="14595" max="14595" width="7.140625" style="15" customWidth="1"/>
    <col min="14596" max="14596" width="23.5703125" style="15" customWidth="1"/>
    <col min="14597" max="14597" width="9.7109375" style="15" customWidth="1"/>
    <col min="14598" max="14598" width="0" style="15" hidden="1" customWidth="1"/>
    <col min="14599" max="14599" width="4.7109375" style="15" customWidth="1"/>
    <col min="14600" max="14600" width="14.42578125" style="15" customWidth="1"/>
    <col min="14601" max="14601" width="11.140625" style="15" customWidth="1"/>
    <col min="14602" max="14602" width="10.28515625" style="15" customWidth="1"/>
    <col min="14603" max="14603" width="13" style="15" customWidth="1"/>
    <col min="14604" max="14604" width="8.28515625" style="15" customWidth="1"/>
    <col min="14605" max="14849" width="10" style="15"/>
    <col min="14850" max="14850" width="2.5703125" style="15" customWidth="1"/>
    <col min="14851" max="14851" width="7.140625" style="15" customWidth="1"/>
    <col min="14852" max="14852" width="23.5703125" style="15" customWidth="1"/>
    <col min="14853" max="14853" width="9.7109375" style="15" customWidth="1"/>
    <col min="14854" max="14854" width="0" style="15" hidden="1" customWidth="1"/>
    <col min="14855" max="14855" width="4.7109375" style="15" customWidth="1"/>
    <col min="14856" max="14856" width="14.42578125" style="15" customWidth="1"/>
    <col min="14857" max="14857" width="11.140625" style="15" customWidth="1"/>
    <col min="14858" max="14858" width="10.28515625" style="15" customWidth="1"/>
    <col min="14859" max="14859" width="13" style="15" customWidth="1"/>
    <col min="14860" max="14860" width="8.28515625" style="15" customWidth="1"/>
    <col min="14861" max="15105" width="10" style="15"/>
    <col min="15106" max="15106" width="2.5703125" style="15" customWidth="1"/>
    <col min="15107" max="15107" width="7.140625" style="15" customWidth="1"/>
    <col min="15108" max="15108" width="23.5703125" style="15" customWidth="1"/>
    <col min="15109" max="15109" width="9.7109375" style="15" customWidth="1"/>
    <col min="15110" max="15110" width="0" style="15" hidden="1" customWidth="1"/>
    <col min="15111" max="15111" width="4.7109375" style="15" customWidth="1"/>
    <col min="15112" max="15112" width="14.42578125" style="15" customWidth="1"/>
    <col min="15113" max="15113" width="11.140625" style="15" customWidth="1"/>
    <col min="15114" max="15114" width="10.28515625" style="15" customWidth="1"/>
    <col min="15115" max="15115" width="13" style="15" customWidth="1"/>
    <col min="15116" max="15116" width="8.28515625" style="15" customWidth="1"/>
    <col min="15117" max="15361" width="10" style="15"/>
    <col min="15362" max="15362" width="2.5703125" style="15" customWidth="1"/>
    <col min="15363" max="15363" width="7.140625" style="15" customWidth="1"/>
    <col min="15364" max="15364" width="23.5703125" style="15" customWidth="1"/>
    <col min="15365" max="15365" width="9.7109375" style="15" customWidth="1"/>
    <col min="15366" max="15366" width="0" style="15" hidden="1" customWidth="1"/>
    <col min="15367" max="15367" width="4.7109375" style="15" customWidth="1"/>
    <col min="15368" max="15368" width="14.42578125" style="15" customWidth="1"/>
    <col min="15369" max="15369" width="11.140625" style="15" customWidth="1"/>
    <col min="15370" max="15370" width="10.28515625" style="15" customWidth="1"/>
    <col min="15371" max="15371" width="13" style="15" customWidth="1"/>
    <col min="15372" max="15372" width="8.28515625" style="15" customWidth="1"/>
    <col min="15373" max="15617" width="10" style="15"/>
    <col min="15618" max="15618" width="2.5703125" style="15" customWidth="1"/>
    <col min="15619" max="15619" width="7.140625" style="15" customWidth="1"/>
    <col min="15620" max="15620" width="23.5703125" style="15" customWidth="1"/>
    <col min="15621" max="15621" width="9.7109375" style="15" customWidth="1"/>
    <col min="15622" max="15622" width="0" style="15" hidden="1" customWidth="1"/>
    <col min="15623" max="15623" width="4.7109375" style="15" customWidth="1"/>
    <col min="15624" max="15624" width="14.42578125" style="15" customWidth="1"/>
    <col min="15625" max="15625" width="11.140625" style="15" customWidth="1"/>
    <col min="15626" max="15626" width="10.28515625" style="15" customWidth="1"/>
    <col min="15627" max="15627" width="13" style="15" customWidth="1"/>
    <col min="15628" max="15628" width="8.28515625" style="15" customWidth="1"/>
    <col min="15629" max="15873" width="10" style="15"/>
    <col min="15874" max="15874" width="2.5703125" style="15" customWidth="1"/>
    <col min="15875" max="15875" width="7.140625" style="15" customWidth="1"/>
    <col min="15876" max="15876" width="23.5703125" style="15" customWidth="1"/>
    <col min="15877" max="15877" width="9.7109375" style="15" customWidth="1"/>
    <col min="15878" max="15878" width="0" style="15" hidden="1" customWidth="1"/>
    <col min="15879" max="15879" width="4.7109375" style="15" customWidth="1"/>
    <col min="15880" max="15880" width="14.42578125" style="15" customWidth="1"/>
    <col min="15881" max="15881" width="11.140625" style="15" customWidth="1"/>
    <col min="15882" max="15882" width="10.28515625" style="15" customWidth="1"/>
    <col min="15883" max="15883" width="13" style="15" customWidth="1"/>
    <col min="15884" max="15884" width="8.28515625" style="15" customWidth="1"/>
    <col min="15885" max="16129" width="10" style="15"/>
    <col min="16130" max="16130" width="2.5703125" style="15" customWidth="1"/>
    <col min="16131" max="16131" width="7.140625" style="15" customWidth="1"/>
    <col min="16132" max="16132" width="23.5703125" style="15" customWidth="1"/>
    <col min="16133" max="16133" width="9.7109375" style="15" customWidth="1"/>
    <col min="16134" max="16134" width="0" style="15" hidden="1" customWidth="1"/>
    <col min="16135" max="16135" width="4.7109375" style="15" customWidth="1"/>
    <col min="16136" max="16136" width="14.42578125" style="15" customWidth="1"/>
    <col min="16137" max="16137" width="11.140625" style="15" customWidth="1"/>
    <col min="16138" max="16138" width="10.28515625" style="15" customWidth="1"/>
    <col min="16139" max="16139" width="13" style="15" customWidth="1"/>
    <col min="16140" max="16140" width="8.28515625" style="15" customWidth="1"/>
    <col min="16141" max="16384" width="10" style="15"/>
  </cols>
  <sheetData>
    <row r="1" spans="1:14" ht="12" customHeight="1">
      <c r="B1" s="16" t="s">
        <v>179</v>
      </c>
      <c r="D1" s="17"/>
      <c r="E1" s="17"/>
      <c r="F1" s="17"/>
      <c r="G1" s="17"/>
      <c r="H1" s="17"/>
      <c r="I1" s="17"/>
      <c r="J1" s="17"/>
      <c r="K1" s="17"/>
      <c r="L1" s="18"/>
    </row>
    <row r="2" spans="1:14" ht="12" customHeight="1">
      <c r="B2" s="16" t="s">
        <v>176</v>
      </c>
      <c r="D2" s="17"/>
      <c r="E2" s="17"/>
      <c r="F2" s="17"/>
      <c r="G2" s="17"/>
      <c r="H2" s="17"/>
      <c r="I2" s="17"/>
      <c r="J2" s="17"/>
      <c r="K2" s="17"/>
      <c r="L2" s="18"/>
    </row>
    <row r="3" spans="1:14" ht="12" customHeight="1">
      <c r="B3" s="16" t="s">
        <v>128</v>
      </c>
      <c r="D3" s="17"/>
      <c r="E3" s="17"/>
      <c r="F3" s="17"/>
      <c r="G3" s="17"/>
      <c r="H3" s="17"/>
      <c r="I3" s="17"/>
      <c r="J3" s="17"/>
      <c r="K3" s="17"/>
      <c r="L3" s="18"/>
    </row>
    <row r="4" spans="1:14" ht="12" customHeight="1">
      <c r="D4" s="17"/>
      <c r="E4" s="17"/>
      <c r="F4" s="17"/>
      <c r="G4" s="17"/>
      <c r="H4" s="17"/>
      <c r="I4" s="17"/>
      <c r="J4" s="17"/>
      <c r="K4" s="17"/>
      <c r="L4" s="18"/>
    </row>
    <row r="5" spans="1:14" ht="12" customHeight="1">
      <c r="D5" s="17"/>
      <c r="E5" s="17"/>
      <c r="F5" s="17"/>
      <c r="G5" s="17"/>
      <c r="H5" s="17"/>
      <c r="I5" s="17"/>
      <c r="J5" s="17"/>
      <c r="K5" s="17"/>
      <c r="L5" s="18"/>
    </row>
    <row r="6" spans="1:14" ht="12" customHeight="1">
      <c r="D6" s="17"/>
      <c r="E6" s="17"/>
      <c r="F6" s="17"/>
      <c r="G6" s="17" t="s">
        <v>104</v>
      </c>
      <c r="H6" s="17" t="s">
        <v>171</v>
      </c>
      <c r="I6" s="17" t="s">
        <v>172</v>
      </c>
      <c r="J6" s="17"/>
      <c r="K6" s="17" t="s">
        <v>105</v>
      </c>
      <c r="L6" s="18"/>
    </row>
    <row r="7" spans="1:14" ht="12" customHeight="1">
      <c r="D7" s="19" t="s">
        <v>106</v>
      </c>
      <c r="E7" s="19"/>
      <c r="F7" s="19" t="s">
        <v>68</v>
      </c>
      <c r="G7" s="19" t="s">
        <v>107</v>
      </c>
      <c r="H7" s="19" t="s">
        <v>108</v>
      </c>
      <c r="I7" s="19" t="s">
        <v>108</v>
      </c>
      <c r="J7" s="19" t="s">
        <v>109</v>
      </c>
      <c r="K7" s="19" t="s">
        <v>110</v>
      </c>
      <c r="L7" s="20" t="s">
        <v>111</v>
      </c>
    </row>
    <row r="8" spans="1:14" ht="12" customHeight="1">
      <c r="A8" s="21"/>
      <c r="B8" s="22" t="s">
        <v>112</v>
      </c>
      <c r="C8" s="21"/>
      <c r="D8" s="23"/>
      <c r="E8" s="23"/>
      <c r="F8" s="23"/>
      <c r="G8" s="23"/>
      <c r="H8" s="23"/>
      <c r="I8" s="23"/>
      <c r="J8" s="23"/>
      <c r="K8" s="24"/>
      <c r="L8" s="25"/>
    </row>
    <row r="9" spans="1:14" ht="12" customHeight="1">
      <c r="A9" s="21"/>
      <c r="B9" s="26" t="s">
        <v>129</v>
      </c>
      <c r="C9" s="21"/>
      <c r="D9" s="23" t="s">
        <v>64</v>
      </c>
      <c r="E9" s="23" t="str">
        <f t="shared" ref="E9:E37" si="0">D9&amp;I9</f>
        <v>404IPCA</v>
      </c>
      <c r="F9" s="23">
        <v>3</v>
      </c>
      <c r="G9" s="24">
        <f>'Pages 6.1.2-6.1.3'!K73</f>
        <v>0</v>
      </c>
      <c r="H9" s="24" t="str">
        <f>I9</f>
        <v>CA</v>
      </c>
      <c r="I9" s="27" t="s">
        <v>45</v>
      </c>
      <c r="J9" s="28">
        <v>0</v>
      </c>
      <c r="K9" s="29">
        <f>J9*G9</f>
        <v>0</v>
      </c>
      <c r="L9" s="25"/>
      <c r="M9" s="30"/>
      <c r="N9" s="31"/>
    </row>
    <row r="10" spans="1:14" ht="12" customHeight="1">
      <c r="A10" s="21"/>
      <c r="B10" s="26" t="s">
        <v>129</v>
      </c>
      <c r="C10" s="21"/>
      <c r="D10" s="23" t="s">
        <v>64</v>
      </c>
      <c r="E10" s="23" t="str">
        <f t="shared" si="0"/>
        <v>404IPCN</v>
      </c>
      <c r="F10" s="23">
        <v>3</v>
      </c>
      <c r="G10" s="24">
        <f>'Pages 6.1.2-6.1.3'!K74</f>
        <v>-2320107.5993506131</v>
      </c>
      <c r="H10" s="24" t="str">
        <f t="shared" ref="H10:H37" si="1">I10</f>
        <v>CN</v>
      </c>
      <c r="I10" s="61" t="s">
        <v>54</v>
      </c>
      <c r="J10" s="28">
        <v>0.461289372337361</v>
      </c>
      <c r="K10" s="29">
        <f t="shared" ref="K10:K37" si="2">J10*G10</f>
        <v>-1070240.9782595858</v>
      </c>
      <c r="L10" s="25"/>
      <c r="M10" s="32"/>
      <c r="N10" s="31"/>
    </row>
    <row r="11" spans="1:14" ht="12" customHeight="1">
      <c r="A11" s="21"/>
      <c r="B11" s="26" t="s">
        <v>129</v>
      </c>
      <c r="C11" s="21"/>
      <c r="D11" s="23" t="s">
        <v>64</v>
      </c>
      <c r="E11" s="23" t="str">
        <f t="shared" si="0"/>
        <v>404IPDGU</v>
      </c>
      <c r="F11" s="23">
        <v>3</v>
      </c>
      <c r="G11" s="24">
        <f>'Pages 6.1.2-6.1.3'!K75</f>
        <v>119.2400000000016</v>
      </c>
      <c r="H11" s="24" t="s">
        <v>37</v>
      </c>
      <c r="I11" s="61" t="s">
        <v>36</v>
      </c>
      <c r="J11" s="28">
        <v>0.4262831716003761</v>
      </c>
      <c r="K11" s="29">
        <f t="shared" si="2"/>
        <v>50.830005381629526</v>
      </c>
      <c r="L11" s="25"/>
      <c r="M11" s="32"/>
      <c r="N11" s="33"/>
    </row>
    <row r="12" spans="1:14" ht="12" customHeight="1">
      <c r="A12" s="21"/>
      <c r="B12" s="26" t="s">
        <v>129</v>
      </c>
      <c r="C12" s="21"/>
      <c r="D12" s="23" t="s">
        <v>64</v>
      </c>
      <c r="E12" s="23" t="str">
        <f t="shared" si="0"/>
        <v>404IPDGP</v>
      </c>
      <c r="F12" s="23">
        <v>3</v>
      </c>
      <c r="G12" s="24">
        <f>'Pages 6.1.2-6.1.3'!K76</f>
        <v>-32650.63</v>
      </c>
      <c r="H12" s="24" t="s">
        <v>37</v>
      </c>
      <c r="I12" s="61" t="s">
        <v>35</v>
      </c>
      <c r="J12" s="28">
        <v>0.4262831716003761</v>
      </c>
      <c r="K12" s="29">
        <f t="shared" si="2"/>
        <v>-13918.414111150389</v>
      </c>
      <c r="L12" s="25"/>
      <c r="M12" s="32"/>
      <c r="N12" s="33"/>
    </row>
    <row r="13" spans="1:14" ht="12" customHeight="1">
      <c r="A13" s="21"/>
      <c r="B13" s="26" t="s">
        <v>129</v>
      </c>
      <c r="C13" s="21"/>
      <c r="D13" s="23" t="s">
        <v>64</v>
      </c>
      <c r="E13" s="23" t="str">
        <f t="shared" si="0"/>
        <v>404IPID</v>
      </c>
      <c r="F13" s="23">
        <v>3</v>
      </c>
      <c r="G13" s="24">
        <f>'Pages 6.1.2-6.1.3'!K77</f>
        <v>-3.1011348303509294</v>
      </c>
      <c r="H13" s="24" t="str">
        <f t="shared" si="1"/>
        <v>ID</v>
      </c>
      <c r="I13" s="61" t="s">
        <v>50</v>
      </c>
      <c r="J13" s="28">
        <v>0</v>
      </c>
      <c r="K13" s="29">
        <f t="shared" si="2"/>
        <v>0</v>
      </c>
      <c r="L13" s="25"/>
      <c r="M13" s="32"/>
      <c r="N13" s="33"/>
    </row>
    <row r="14" spans="1:14" ht="12" customHeight="1">
      <c r="A14" s="21"/>
      <c r="B14" s="26" t="s">
        <v>129</v>
      </c>
      <c r="C14" s="21"/>
      <c r="D14" s="23" t="s">
        <v>64</v>
      </c>
      <c r="E14" s="23" t="str">
        <f t="shared" si="0"/>
        <v>404IPOR</v>
      </c>
      <c r="F14" s="23">
        <v>3</v>
      </c>
      <c r="G14" s="24">
        <f>'Pages 6.1.2-6.1.3'!K78</f>
        <v>591.13401089727631</v>
      </c>
      <c r="H14" s="24" t="str">
        <f t="shared" si="1"/>
        <v>OR</v>
      </c>
      <c r="I14" s="61" t="s">
        <v>46</v>
      </c>
      <c r="J14" s="28">
        <v>0</v>
      </c>
      <c r="K14" s="29">
        <f t="shared" si="2"/>
        <v>0</v>
      </c>
      <c r="L14" s="25"/>
      <c r="M14" s="32"/>
      <c r="N14" s="33"/>
    </row>
    <row r="15" spans="1:14" ht="12" customHeight="1">
      <c r="A15" s="21"/>
      <c r="B15" s="26" t="s">
        <v>129</v>
      </c>
      <c r="C15" s="21"/>
      <c r="D15" s="23" t="s">
        <v>64</v>
      </c>
      <c r="E15" s="23" t="str">
        <f t="shared" si="0"/>
        <v>404IPSE</v>
      </c>
      <c r="F15" s="23">
        <v>3</v>
      </c>
      <c r="G15" s="24">
        <f>'Pages 6.1.2-6.1.3'!K79</f>
        <v>393984.85986583709</v>
      </c>
      <c r="H15" s="24" t="str">
        <f t="shared" si="1"/>
        <v>SE</v>
      </c>
      <c r="I15" s="61" t="s">
        <v>55</v>
      </c>
      <c r="J15" s="28">
        <v>0.41971722672390366</v>
      </c>
      <c r="K15" s="29">
        <f t="shared" si="2"/>
        <v>165362.23275409496</v>
      </c>
      <c r="L15" s="25"/>
      <c r="M15" s="32"/>
      <c r="N15" s="31"/>
    </row>
    <row r="16" spans="1:14" ht="12" customHeight="1">
      <c r="A16" s="21"/>
      <c r="B16" s="26" t="s">
        <v>129</v>
      </c>
      <c r="C16" s="21"/>
      <c r="D16" s="23" t="s">
        <v>64</v>
      </c>
      <c r="E16" s="23" t="str">
        <f t="shared" si="0"/>
        <v>404IPSG</v>
      </c>
      <c r="F16" s="23">
        <v>3</v>
      </c>
      <c r="G16" s="24">
        <f>'Pages 6.1.2-6.1.3'!K80</f>
        <v>-4310620.21841578</v>
      </c>
      <c r="H16" s="24" t="str">
        <f t="shared" si="1"/>
        <v>SG</v>
      </c>
      <c r="I16" s="61" t="s">
        <v>37</v>
      </c>
      <c r="J16" s="28">
        <v>0.4262831716003761</v>
      </c>
      <c r="K16" s="29">
        <f t="shared" si="2"/>
        <v>-1837544.8582709846</v>
      </c>
      <c r="L16" s="25"/>
      <c r="M16" s="32"/>
      <c r="N16" s="31"/>
    </row>
    <row r="17" spans="1:15" ht="12" customHeight="1">
      <c r="A17" s="21"/>
      <c r="B17" s="26" t="s">
        <v>129</v>
      </c>
      <c r="C17" s="21"/>
      <c r="D17" s="23" t="s">
        <v>64</v>
      </c>
      <c r="E17" s="23" t="str">
        <f t="shared" si="0"/>
        <v>404IPSG-P</v>
      </c>
      <c r="F17" s="23">
        <v>3</v>
      </c>
      <c r="G17" s="24">
        <f>'Pages 6.1.2-6.1.3'!K81</f>
        <v>-26145.742564798333</v>
      </c>
      <c r="H17" s="24" t="str">
        <f t="shared" si="1"/>
        <v>SG-P</v>
      </c>
      <c r="I17" s="61" t="s">
        <v>40</v>
      </c>
      <c r="J17" s="28">
        <v>0.4262831716003761</v>
      </c>
      <c r="K17" s="29">
        <f t="shared" si="2"/>
        <v>-11145.490064369185</v>
      </c>
      <c r="L17" s="25"/>
      <c r="M17" s="32"/>
      <c r="N17" s="31"/>
    </row>
    <row r="18" spans="1:15" ht="12" customHeight="1">
      <c r="A18" s="21"/>
      <c r="B18" s="26" t="s">
        <v>129</v>
      </c>
      <c r="C18" s="21"/>
      <c r="D18" s="23" t="s">
        <v>64</v>
      </c>
      <c r="E18" s="23" t="str">
        <f t="shared" si="0"/>
        <v>404IPSG-U</v>
      </c>
      <c r="F18" s="23">
        <v>3</v>
      </c>
      <c r="G18" s="24">
        <f>'Pages 6.1.2-6.1.3'!K82</f>
        <v>-1545.0587071404443</v>
      </c>
      <c r="H18" s="24" t="str">
        <f t="shared" si="1"/>
        <v>SG-U</v>
      </c>
      <c r="I18" s="61" t="s">
        <v>41</v>
      </c>
      <c r="J18" s="28">
        <v>0.4262831716003761</v>
      </c>
      <c r="K18" s="29">
        <f t="shared" si="2"/>
        <v>-658.63252598860527</v>
      </c>
      <c r="L18" s="23"/>
      <c r="M18" s="32"/>
      <c r="N18" s="31"/>
    </row>
    <row r="19" spans="1:15" ht="12" customHeight="1">
      <c r="A19" s="21"/>
      <c r="B19" s="26" t="s">
        <v>129</v>
      </c>
      <c r="D19" s="23" t="s">
        <v>64</v>
      </c>
      <c r="E19" s="23" t="str">
        <f t="shared" si="0"/>
        <v>404IPSSGCH</v>
      </c>
      <c r="F19" s="23">
        <v>3</v>
      </c>
      <c r="G19" s="24">
        <f>'Pages 6.1.2-6.1.3'!K83</f>
        <v>-210949.19</v>
      </c>
      <c r="H19" s="24" t="s">
        <v>37</v>
      </c>
      <c r="I19" s="17" t="s">
        <v>38</v>
      </c>
      <c r="J19" s="28">
        <v>0.4262831716003761</v>
      </c>
      <c r="K19" s="29">
        <f t="shared" si="2"/>
        <v>-89924.089759730341</v>
      </c>
      <c r="L19" s="23"/>
      <c r="M19" s="32"/>
      <c r="N19" s="31"/>
    </row>
    <row r="20" spans="1:15" ht="12" customHeight="1">
      <c r="A20" s="21"/>
      <c r="B20" s="26" t="s">
        <v>129</v>
      </c>
      <c r="C20" s="21"/>
      <c r="D20" s="23" t="s">
        <v>64</v>
      </c>
      <c r="E20" s="23" t="str">
        <f t="shared" si="0"/>
        <v>404IPSO</v>
      </c>
      <c r="F20" s="23">
        <v>3</v>
      </c>
      <c r="G20" s="24">
        <f>'Pages 6.1.2-6.1.3'!K84</f>
        <v>4543164.2478293702</v>
      </c>
      <c r="H20" s="24" t="str">
        <f t="shared" si="1"/>
        <v>SO</v>
      </c>
      <c r="I20" s="61" t="s">
        <v>53</v>
      </c>
      <c r="J20" s="28">
        <v>0.4247028503779125</v>
      </c>
      <c r="K20" s="29">
        <f t="shared" si="2"/>
        <v>1929494.8057881584</v>
      </c>
      <c r="L20" s="36"/>
      <c r="M20" s="32"/>
      <c r="N20" s="31"/>
    </row>
    <row r="21" spans="1:15" ht="12" customHeight="1">
      <c r="A21" s="21"/>
      <c r="B21" s="26" t="s">
        <v>129</v>
      </c>
      <c r="C21" s="21"/>
      <c r="D21" s="23" t="s">
        <v>64</v>
      </c>
      <c r="E21" s="23" t="str">
        <f t="shared" si="0"/>
        <v>404IPUT</v>
      </c>
      <c r="F21" s="23">
        <v>3</v>
      </c>
      <c r="G21" s="24">
        <f>'Pages 6.1.2-6.1.3'!K85</f>
        <v>5113.038536672866</v>
      </c>
      <c r="H21" s="24" t="str">
        <f t="shared" si="1"/>
        <v>UT</v>
      </c>
      <c r="I21" s="61" t="s">
        <v>49</v>
      </c>
      <c r="J21" s="28">
        <v>1</v>
      </c>
      <c r="K21" s="29">
        <f t="shared" si="2"/>
        <v>5113.038536672866</v>
      </c>
      <c r="L21" s="36"/>
      <c r="M21" s="32"/>
      <c r="N21" s="31"/>
    </row>
    <row r="22" spans="1:15" ht="12" customHeight="1">
      <c r="A22" s="21"/>
      <c r="B22" s="26" t="s">
        <v>129</v>
      </c>
      <c r="C22" s="21"/>
      <c r="D22" s="23" t="s">
        <v>64</v>
      </c>
      <c r="E22" s="23" t="str">
        <f t="shared" si="0"/>
        <v>404IPWA</v>
      </c>
      <c r="F22" s="23">
        <v>3</v>
      </c>
      <c r="G22" s="24">
        <f>'Pages 6.1.2-6.1.3'!K86</f>
        <v>0</v>
      </c>
      <c r="H22" s="24" t="str">
        <f t="shared" si="1"/>
        <v>WA</v>
      </c>
      <c r="I22" s="61" t="s">
        <v>47</v>
      </c>
      <c r="J22" s="28">
        <v>0</v>
      </c>
      <c r="K22" s="29">
        <f t="shared" si="2"/>
        <v>0</v>
      </c>
      <c r="L22" s="36"/>
      <c r="M22" s="32"/>
      <c r="N22" s="31"/>
    </row>
    <row r="23" spans="1:15" ht="12" customHeight="1">
      <c r="A23" s="21"/>
      <c r="B23" s="26" t="s">
        <v>129</v>
      </c>
      <c r="C23" s="21"/>
      <c r="D23" s="23" t="s">
        <v>64</v>
      </c>
      <c r="E23" s="23" t="str">
        <f t="shared" si="0"/>
        <v>404IPWYP</v>
      </c>
      <c r="F23" s="23">
        <v>3</v>
      </c>
      <c r="G23" s="24">
        <f>'Pages 6.1.2-6.1.3'!K87</f>
        <v>9533.7857987827447</v>
      </c>
      <c r="H23" s="24" t="str">
        <f t="shared" si="1"/>
        <v>WYP</v>
      </c>
      <c r="I23" s="61" t="s">
        <v>48</v>
      </c>
      <c r="J23" s="28">
        <v>0</v>
      </c>
      <c r="K23" s="29">
        <f t="shared" si="2"/>
        <v>0</v>
      </c>
      <c r="L23" s="36"/>
      <c r="M23" s="21"/>
    </row>
    <row r="24" spans="1:15" ht="12" customHeight="1">
      <c r="A24" s="21"/>
      <c r="B24" s="26" t="s">
        <v>129</v>
      </c>
      <c r="C24" s="21"/>
      <c r="D24" s="23" t="s">
        <v>64</v>
      </c>
      <c r="E24" s="23" t="str">
        <f t="shared" si="0"/>
        <v>404IPWYU</v>
      </c>
      <c r="F24" s="23">
        <v>3</v>
      </c>
      <c r="G24" s="24">
        <f>'Pages 6.1.2-6.1.3'!K88</f>
        <v>0</v>
      </c>
      <c r="H24" s="24" t="str">
        <f t="shared" si="1"/>
        <v>WYU</v>
      </c>
      <c r="I24" s="23" t="s">
        <v>51</v>
      </c>
      <c r="J24" s="28">
        <v>0</v>
      </c>
      <c r="K24" s="29">
        <f t="shared" si="2"/>
        <v>0</v>
      </c>
      <c r="L24" s="36"/>
      <c r="M24" s="21"/>
    </row>
    <row r="25" spans="1:15" ht="12" customHeight="1">
      <c r="A25" s="21"/>
      <c r="B25" s="26" t="s">
        <v>130</v>
      </c>
      <c r="C25" s="21"/>
      <c r="D25" s="23" t="s">
        <v>65</v>
      </c>
      <c r="E25" s="23" t="str">
        <f t="shared" si="0"/>
        <v>404HPDGP</v>
      </c>
      <c r="F25" s="23">
        <v>3</v>
      </c>
      <c r="G25" s="24">
        <f>'Pages 6.1.2-6.1.3'!K92</f>
        <v>0</v>
      </c>
      <c r="H25" s="24" t="s">
        <v>37</v>
      </c>
      <c r="I25" s="23" t="s">
        <v>35</v>
      </c>
      <c r="J25" s="28">
        <v>0.4262831716003761</v>
      </c>
      <c r="K25" s="29">
        <f t="shared" si="2"/>
        <v>0</v>
      </c>
      <c r="L25" s="36"/>
      <c r="M25" s="21"/>
    </row>
    <row r="26" spans="1:15" ht="12" customHeight="1">
      <c r="A26" s="21"/>
      <c r="B26" s="26" t="s">
        <v>130</v>
      </c>
      <c r="C26" s="21"/>
      <c r="D26" s="23" t="s">
        <v>65</v>
      </c>
      <c r="E26" s="23" t="str">
        <f t="shared" si="0"/>
        <v>404HPSG-P</v>
      </c>
      <c r="F26" s="23">
        <v>3</v>
      </c>
      <c r="G26" s="24">
        <f>'Pages 6.1.2-6.1.3'!K93</f>
        <v>226.14920866000466</v>
      </c>
      <c r="H26" s="24" t="str">
        <f t="shared" si="1"/>
        <v>SG-P</v>
      </c>
      <c r="I26" s="23" t="s">
        <v>40</v>
      </c>
      <c r="J26" s="28">
        <v>0.4262831716003761</v>
      </c>
      <c r="K26" s="29">
        <f t="shared" si="2"/>
        <v>96.403601922502034</v>
      </c>
    </row>
    <row r="27" spans="1:15" ht="12" customHeight="1">
      <c r="A27" s="21"/>
      <c r="B27" s="26" t="s">
        <v>130</v>
      </c>
      <c r="C27" s="21"/>
      <c r="D27" s="23" t="s">
        <v>65</v>
      </c>
      <c r="E27" s="23" t="str">
        <f t="shared" si="0"/>
        <v>404HPSG-U</v>
      </c>
      <c r="F27" s="23">
        <v>3</v>
      </c>
      <c r="G27" s="24">
        <f>'Pages 6.1.2-6.1.3'!K94</f>
        <v>-9670.26</v>
      </c>
      <c r="H27" s="24" t="str">
        <f t="shared" si="1"/>
        <v>SG-U</v>
      </c>
      <c r="I27" s="17" t="s">
        <v>41</v>
      </c>
      <c r="J27" s="28">
        <v>0.4262831716003761</v>
      </c>
      <c r="K27" s="29">
        <f t="shared" si="2"/>
        <v>-4122.2691030002534</v>
      </c>
      <c r="N27" s="39"/>
      <c r="O27" s="39"/>
    </row>
    <row r="28" spans="1:15" ht="12" customHeight="1">
      <c r="A28" s="21"/>
      <c r="B28" s="26" t="s">
        <v>131</v>
      </c>
      <c r="C28" s="21"/>
      <c r="D28" s="23" t="s">
        <v>66</v>
      </c>
      <c r="E28" s="23" t="str">
        <f t="shared" si="0"/>
        <v>404OPSSGCT</v>
      </c>
      <c r="F28" s="23">
        <v>3</v>
      </c>
      <c r="G28" s="24">
        <f>'Pages 6.1.2-6.1.3'!K98</f>
        <v>0</v>
      </c>
      <c r="H28" s="24" t="s">
        <v>37</v>
      </c>
      <c r="I28" s="17" t="s">
        <v>43</v>
      </c>
      <c r="J28" s="28">
        <v>0.4262831716003761</v>
      </c>
      <c r="K28" s="29">
        <f t="shared" si="2"/>
        <v>0</v>
      </c>
      <c r="N28" s="39"/>
      <c r="O28" s="39"/>
    </row>
    <row r="29" spans="1:15" ht="12" customHeight="1">
      <c r="A29" s="21"/>
      <c r="B29" s="26" t="s">
        <v>132</v>
      </c>
      <c r="C29" s="21"/>
      <c r="D29" s="23" t="s">
        <v>67</v>
      </c>
      <c r="E29" s="23" t="str">
        <f t="shared" si="0"/>
        <v>404GPCA</v>
      </c>
      <c r="F29" s="23">
        <v>3</v>
      </c>
      <c r="G29" s="24">
        <f>'Pages 6.1.2-6.1.3'!K102</f>
        <v>65140.338561930039</v>
      </c>
      <c r="H29" s="24" t="str">
        <f t="shared" si="1"/>
        <v>CA</v>
      </c>
      <c r="I29" s="17" t="s">
        <v>45</v>
      </c>
      <c r="J29" s="28">
        <v>0</v>
      </c>
      <c r="K29" s="29">
        <f t="shared" si="2"/>
        <v>0</v>
      </c>
      <c r="L29" s="41"/>
      <c r="N29" s="39"/>
      <c r="O29" s="39"/>
    </row>
    <row r="30" spans="1:15" ht="12" customHeight="1">
      <c r="A30" s="21"/>
      <c r="B30" s="26" t="s">
        <v>132</v>
      </c>
      <c r="C30" s="21"/>
      <c r="D30" s="23" t="s">
        <v>67</v>
      </c>
      <c r="E30" s="23" t="str">
        <f t="shared" si="0"/>
        <v>404GPCN</v>
      </c>
      <c r="F30" s="23">
        <v>3</v>
      </c>
      <c r="G30" s="24">
        <f>'Pages 6.1.2-6.1.3'!K103</f>
        <v>-104198.20405113479</v>
      </c>
      <c r="H30" s="24" t="str">
        <f t="shared" si="1"/>
        <v>CN</v>
      </c>
      <c r="I30" s="17" t="s">
        <v>54</v>
      </c>
      <c r="J30" s="28">
        <v>0.461289372337361</v>
      </c>
      <c r="K30" s="29">
        <f t="shared" si="2"/>
        <v>-48065.52414542823</v>
      </c>
      <c r="L30" s="41"/>
      <c r="N30" s="39"/>
      <c r="O30" s="39"/>
    </row>
    <row r="31" spans="1:15" ht="12" customHeight="1">
      <c r="A31" s="21"/>
      <c r="B31" s="26" t="s">
        <v>132</v>
      </c>
      <c r="C31" s="21"/>
      <c r="D31" s="23" t="s">
        <v>67</v>
      </c>
      <c r="E31" s="23" t="str">
        <f t="shared" si="0"/>
        <v>404GPOR</v>
      </c>
      <c r="F31" s="23">
        <v>3</v>
      </c>
      <c r="G31" s="24">
        <f>'Pages 6.1.2-6.1.3'!K104</f>
        <v>73927.123347949004</v>
      </c>
      <c r="H31" s="24" t="str">
        <f t="shared" si="1"/>
        <v>OR</v>
      </c>
      <c r="I31" s="17" t="s">
        <v>46</v>
      </c>
      <c r="J31" s="28">
        <v>0</v>
      </c>
      <c r="K31" s="29">
        <f t="shared" si="2"/>
        <v>0</v>
      </c>
      <c r="L31" s="23"/>
      <c r="N31" s="39"/>
      <c r="O31" s="39"/>
    </row>
    <row r="32" spans="1:15" ht="12" customHeight="1">
      <c r="A32" s="21"/>
      <c r="B32" s="26" t="s">
        <v>132</v>
      </c>
      <c r="C32" s="21"/>
      <c r="D32" s="23" t="s">
        <v>67</v>
      </c>
      <c r="E32" s="23"/>
      <c r="F32" s="23">
        <v>3</v>
      </c>
      <c r="G32" s="24">
        <f>'Pages 6.1.2-6.1.3'!K105</f>
        <v>51790.929999999978</v>
      </c>
      <c r="H32" s="24" t="str">
        <f t="shared" si="1"/>
        <v>ID</v>
      </c>
      <c r="I32" s="17" t="s">
        <v>50</v>
      </c>
      <c r="J32" s="28">
        <v>0</v>
      </c>
      <c r="K32" s="29">
        <f t="shared" si="2"/>
        <v>0</v>
      </c>
      <c r="L32" s="23"/>
      <c r="N32" s="39"/>
      <c r="O32" s="39"/>
    </row>
    <row r="33" spans="1:15" ht="12" customHeight="1">
      <c r="A33" s="21"/>
      <c r="B33" s="26" t="s">
        <v>132</v>
      </c>
      <c r="C33" s="21"/>
      <c r="D33" s="23" t="s">
        <v>67</v>
      </c>
      <c r="E33" s="23" t="str">
        <f t="shared" si="0"/>
        <v>404GPSO</v>
      </c>
      <c r="F33" s="23">
        <v>3</v>
      </c>
      <c r="G33" s="24">
        <f>'Pages 6.1.2-6.1.3'!K106</f>
        <v>146697.99887290527</v>
      </c>
      <c r="H33" s="24" t="str">
        <f t="shared" si="1"/>
        <v>SO</v>
      </c>
      <c r="I33" s="17" t="s">
        <v>53</v>
      </c>
      <c r="J33" s="28">
        <v>0.4247028503779125</v>
      </c>
      <c r="K33" s="29">
        <f t="shared" si="2"/>
        <v>62303.058266058666</v>
      </c>
      <c r="L33" s="36"/>
      <c r="N33" s="39"/>
      <c r="O33" s="39"/>
    </row>
    <row r="34" spans="1:15" ht="12" customHeight="1">
      <c r="A34" s="21"/>
      <c r="B34" s="26" t="s">
        <v>132</v>
      </c>
      <c r="C34" s="21"/>
      <c r="D34" s="23" t="s">
        <v>67</v>
      </c>
      <c r="E34" s="23" t="str">
        <f t="shared" si="0"/>
        <v>404GPUT</v>
      </c>
      <c r="F34" s="23">
        <v>3</v>
      </c>
      <c r="G34" s="24">
        <f>'Pages 6.1.2-6.1.3'!K107</f>
        <v>-32.149999999999977</v>
      </c>
      <c r="H34" s="24" t="str">
        <f t="shared" si="1"/>
        <v>UT</v>
      </c>
      <c r="I34" s="17" t="s">
        <v>49</v>
      </c>
      <c r="J34" s="28">
        <v>1</v>
      </c>
      <c r="K34" s="29">
        <f t="shared" si="2"/>
        <v>-32.149999999999977</v>
      </c>
      <c r="L34" s="36"/>
    </row>
    <row r="35" spans="1:15" ht="12" customHeight="1">
      <c r="A35" s="21"/>
      <c r="B35" s="26" t="s">
        <v>132</v>
      </c>
      <c r="C35" s="21"/>
      <c r="D35" s="23" t="s">
        <v>67</v>
      </c>
      <c r="E35" s="23" t="str">
        <f t="shared" si="0"/>
        <v>404GPWA</v>
      </c>
      <c r="F35" s="23">
        <v>3</v>
      </c>
      <c r="G35" s="24">
        <f>'Pages 6.1.2-6.1.3'!K108</f>
        <v>-11782.430273825725</v>
      </c>
      <c r="H35" s="24" t="str">
        <f t="shared" si="1"/>
        <v>WA</v>
      </c>
      <c r="I35" s="17" t="s">
        <v>47</v>
      </c>
      <c r="J35" s="28">
        <v>0</v>
      </c>
      <c r="K35" s="29">
        <f t="shared" si="2"/>
        <v>0</v>
      </c>
      <c r="L35" s="36"/>
    </row>
    <row r="36" spans="1:15" ht="12" customHeight="1">
      <c r="A36" s="21"/>
      <c r="B36" s="26" t="s">
        <v>132</v>
      </c>
      <c r="C36" s="21"/>
      <c r="D36" s="23" t="s">
        <v>67</v>
      </c>
      <c r="E36" s="23" t="str">
        <f t="shared" si="0"/>
        <v>404GPWYP</v>
      </c>
      <c r="F36" s="23">
        <v>3</v>
      </c>
      <c r="G36" s="24">
        <f>'Pages 6.1.2-6.1.3'!K109</f>
        <v>-17860.880401251256</v>
      </c>
      <c r="H36" s="24" t="str">
        <f t="shared" si="1"/>
        <v>WYP</v>
      </c>
      <c r="I36" s="17" t="s">
        <v>48</v>
      </c>
      <c r="J36" s="28">
        <v>0</v>
      </c>
      <c r="K36" s="29">
        <f t="shared" si="2"/>
        <v>0</v>
      </c>
      <c r="L36" s="36"/>
    </row>
    <row r="37" spans="1:15" ht="12" customHeight="1">
      <c r="B37" s="26" t="s">
        <v>132</v>
      </c>
      <c r="C37" s="21"/>
      <c r="D37" s="23" t="s">
        <v>67</v>
      </c>
      <c r="E37" s="23" t="str">
        <f t="shared" si="0"/>
        <v>404GPWYU</v>
      </c>
      <c r="F37" s="23">
        <v>3</v>
      </c>
      <c r="G37" s="24">
        <f>'Pages 6.1.2-6.1.3'!K110</f>
        <v>2093.13</v>
      </c>
      <c r="H37" s="24" t="str">
        <f t="shared" si="1"/>
        <v>WYU</v>
      </c>
      <c r="I37" s="17" t="s">
        <v>51</v>
      </c>
      <c r="J37" s="28">
        <v>0</v>
      </c>
      <c r="K37" s="29">
        <f t="shared" si="2"/>
        <v>0</v>
      </c>
    </row>
    <row r="38" spans="1:15" ht="12" customHeight="1">
      <c r="B38" s="26"/>
      <c r="C38" s="21"/>
      <c r="D38" s="23"/>
      <c r="E38" s="23"/>
      <c r="F38" s="23"/>
      <c r="G38" s="62">
        <f>SUM(G9:G37)</f>
        <v>-1753183.4888663697</v>
      </c>
      <c r="H38" s="24"/>
      <c r="I38" s="23"/>
      <c r="J38" s="24"/>
      <c r="K38" s="62">
        <f>SUM(K9:K37)</f>
        <v>-913232.03728794795</v>
      </c>
      <c r="L38" s="17" t="s">
        <v>133</v>
      </c>
    </row>
    <row r="39" spans="1:15" ht="12" customHeight="1">
      <c r="B39" s="26"/>
      <c r="C39" s="21"/>
      <c r="D39" s="23"/>
      <c r="E39" s="23"/>
      <c r="F39" s="23"/>
      <c r="G39" s="24"/>
      <c r="H39" s="24"/>
      <c r="I39" s="23"/>
    </row>
    <row r="40" spans="1:15" ht="12" customHeight="1">
      <c r="B40" s="26"/>
      <c r="C40" s="21"/>
      <c r="D40" s="23"/>
      <c r="E40" s="23"/>
      <c r="F40" s="150" t="s">
        <v>213</v>
      </c>
      <c r="G40" s="153">
        <f>G38+'6.1 Detail'!G51</f>
        <v>144342552.50825316</v>
      </c>
      <c r="H40" s="24"/>
      <c r="I40" s="23"/>
      <c r="K40" s="153">
        <f>K38+'6.1 Detail'!K51</f>
        <v>65729028.557380654</v>
      </c>
    </row>
    <row r="41" spans="1:15" ht="12" customHeight="1">
      <c r="B41" s="26"/>
      <c r="C41" s="21"/>
      <c r="D41" s="23"/>
      <c r="E41" s="23"/>
      <c r="F41" s="23"/>
      <c r="G41" s="24"/>
      <c r="H41" s="24"/>
      <c r="I41" s="23"/>
      <c r="J41" s="40"/>
      <c r="K41" s="38"/>
      <c r="L41" s="41"/>
    </row>
    <row r="42" spans="1:15" ht="12" customHeight="1">
      <c r="B42" s="26"/>
      <c r="C42" s="21"/>
      <c r="D42" s="23"/>
      <c r="E42" s="23"/>
      <c r="F42" s="23"/>
      <c r="G42" s="24"/>
      <c r="H42" s="24"/>
      <c r="I42" s="23"/>
      <c r="J42" s="40"/>
      <c r="K42" s="38"/>
      <c r="L42" s="41"/>
    </row>
    <row r="43" spans="1:15" ht="12" customHeight="1">
      <c r="A43" s="21"/>
      <c r="B43" s="26"/>
      <c r="C43" s="21"/>
      <c r="D43" s="23"/>
      <c r="E43" s="23"/>
      <c r="F43" s="23"/>
      <c r="G43" s="24"/>
      <c r="H43" s="24"/>
      <c r="I43" s="23"/>
      <c r="J43" s="40"/>
      <c r="K43" s="42"/>
      <c r="L43" s="41"/>
    </row>
    <row r="44" spans="1:15" ht="12" customHeight="1">
      <c r="A44" s="21"/>
      <c r="B44" s="26"/>
      <c r="C44" s="21"/>
      <c r="D44" s="23"/>
      <c r="E44" s="23"/>
      <c r="F44" s="23"/>
      <c r="G44" s="24"/>
      <c r="H44" s="24"/>
      <c r="I44" s="23"/>
      <c r="J44" s="37"/>
      <c r="K44" s="38"/>
      <c r="L44" s="41"/>
    </row>
    <row r="45" spans="1:15" ht="12" customHeight="1">
      <c r="A45" s="21"/>
      <c r="B45" s="26"/>
      <c r="C45" s="21"/>
      <c r="D45" s="23"/>
      <c r="E45" s="23"/>
      <c r="F45" s="23"/>
      <c r="G45" s="24"/>
      <c r="H45" s="24"/>
      <c r="I45" s="23"/>
      <c r="J45" s="37"/>
      <c r="K45" s="38"/>
      <c r="L45" s="41"/>
    </row>
    <row r="46" spans="1:15" ht="12" customHeight="1">
      <c r="A46" s="21"/>
      <c r="B46" s="26"/>
      <c r="C46" s="21"/>
      <c r="D46" s="23"/>
      <c r="E46" s="23"/>
      <c r="F46" s="23"/>
      <c r="G46" s="24"/>
      <c r="H46" s="24"/>
      <c r="I46" s="23"/>
      <c r="J46" s="37"/>
      <c r="K46" s="38"/>
      <c r="L46" s="41"/>
    </row>
    <row r="47" spans="1:15" ht="12" customHeight="1">
      <c r="A47" s="21"/>
      <c r="B47" s="35"/>
      <c r="C47" s="35"/>
      <c r="D47" s="36"/>
      <c r="E47" s="36"/>
      <c r="F47" s="36"/>
      <c r="G47" s="38"/>
      <c r="H47" s="38"/>
      <c r="I47" s="36"/>
      <c r="J47" s="37"/>
      <c r="K47" s="38"/>
      <c r="L47" s="41"/>
    </row>
    <row r="48" spans="1:15" ht="12" customHeight="1">
      <c r="A48" s="21"/>
      <c r="B48" s="35"/>
      <c r="C48" s="35"/>
      <c r="D48" s="36"/>
      <c r="E48" s="36"/>
      <c r="F48" s="36"/>
      <c r="G48" s="38"/>
      <c r="H48" s="38"/>
      <c r="I48" s="36"/>
      <c r="J48" s="37"/>
      <c r="K48" s="38"/>
      <c r="L48" s="41"/>
    </row>
    <row r="49" spans="1:12" ht="12" customHeight="1">
      <c r="A49" s="21"/>
      <c r="B49" s="44"/>
      <c r="C49" s="35"/>
      <c r="D49" s="36"/>
      <c r="E49" s="36"/>
      <c r="F49" s="36"/>
      <c r="G49" s="38"/>
      <c r="H49" s="38"/>
      <c r="I49" s="36"/>
      <c r="J49" s="37"/>
      <c r="K49" s="38"/>
      <c r="L49" s="41"/>
    </row>
    <row r="50" spans="1:12" ht="12" customHeight="1">
      <c r="A50" s="21"/>
      <c r="B50" s="45"/>
      <c r="C50" s="34"/>
      <c r="D50" s="23"/>
      <c r="E50" s="23"/>
      <c r="F50" s="23"/>
      <c r="G50" s="23"/>
      <c r="H50" s="23"/>
      <c r="I50" s="23"/>
      <c r="J50" s="23"/>
      <c r="K50" s="23"/>
      <c r="L50" s="25"/>
    </row>
    <row r="51" spans="1:12" ht="12" customHeight="1">
      <c r="A51" s="21"/>
      <c r="B51" s="34"/>
      <c r="C51" s="34"/>
      <c r="D51" s="23"/>
      <c r="E51" s="23"/>
      <c r="F51" s="23"/>
      <c r="G51" s="23"/>
      <c r="H51" s="23"/>
      <c r="I51" s="23"/>
      <c r="J51" s="23"/>
      <c r="K51" s="23"/>
      <c r="L51" s="23"/>
    </row>
    <row r="52" spans="1:12" ht="12" customHeight="1">
      <c r="A52" s="21"/>
      <c r="B52" s="46"/>
      <c r="C52" s="34"/>
      <c r="D52" s="23"/>
      <c r="E52" s="23"/>
      <c r="F52" s="23"/>
      <c r="G52" s="23"/>
      <c r="H52" s="23"/>
      <c r="I52" s="23"/>
      <c r="J52" s="23"/>
      <c r="K52" s="23"/>
      <c r="L52" s="25"/>
    </row>
    <row r="53" spans="1:12" ht="12" customHeight="1">
      <c r="A53" s="21"/>
      <c r="B53" s="46"/>
      <c r="C53" s="34"/>
      <c r="D53" s="23"/>
      <c r="E53" s="23"/>
      <c r="F53" s="23"/>
      <c r="G53" s="23"/>
      <c r="H53" s="23"/>
      <c r="I53" s="23"/>
      <c r="J53" s="23"/>
      <c r="K53" s="23"/>
      <c r="L53" s="25"/>
    </row>
    <row r="54" spans="1:12" ht="12" customHeight="1" thickBot="1">
      <c r="A54" s="21"/>
      <c r="B54" s="47" t="s">
        <v>120</v>
      </c>
      <c r="C54" s="21"/>
      <c r="D54" s="23"/>
      <c r="E54" s="23"/>
      <c r="F54" s="23"/>
      <c r="G54" s="23"/>
      <c r="H54" s="23"/>
      <c r="I54" s="23"/>
      <c r="J54" s="23"/>
      <c r="K54" s="23"/>
      <c r="L54" s="25"/>
    </row>
    <row r="55" spans="1:12" ht="12" customHeight="1">
      <c r="A55" s="48"/>
      <c r="B55" s="49"/>
      <c r="C55" s="50"/>
      <c r="D55" s="51"/>
      <c r="E55" s="51"/>
      <c r="F55" s="51"/>
      <c r="G55" s="51"/>
      <c r="H55" s="51"/>
      <c r="I55" s="51"/>
      <c r="J55" s="51"/>
      <c r="K55" s="51"/>
      <c r="L55" s="52"/>
    </row>
    <row r="56" spans="1:12" ht="12" customHeight="1">
      <c r="A56" s="53"/>
      <c r="B56" s="46"/>
      <c r="C56" s="21"/>
      <c r="D56" s="23"/>
      <c r="E56" s="23"/>
      <c r="F56" s="23"/>
      <c r="G56" s="54"/>
      <c r="H56" s="54"/>
      <c r="I56" s="23"/>
      <c r="J56" s="23"/>
      <c r="K56" s="23"/>
      <c r="L56" s="55"/>
    </row>
    <row r="57" spans="1:12" ht="12" customHeight="1">
      <c r="A57" s="53"/>
      <c r="B57" s="46"/>
      <c r="C57" s="21"/>
      <c r="D57" s="23"/>
      <c r="E57" s="23"/>
      <c r="F57" s="23"/>
      <c r="G57" s="23"/>
      <c r="H57" s="23"/>
      <c r="I57" s="23"/>
      <c r="J57" s="23"/>
      <c r="K57" s="23"/>
      <c r="L57" s="55"/>
    </row>
    <row r="58" spans="1:12" ht="12" customHeight="1">
      <c r="A58" s="53"/>
      <c r="B58" s="46"/>
      <c r="C58" s="21"/>
      <c r="D58" s="23"/>
      <c r="E58" s="23"/>
      <c r="F58" s="23"/>
      <c r="G58" s="23"/>
      <c r="H58" s="23"/>
      <c r="I58" s="23"/>
      <c r="J58" s="23"/>
      <c r="K58" s="23"/>
      <c r="L58" s="55"/>
    </row>
    <row r="59" spans="1:12" ht="12" customHeight="1">
      <c r="A59" s="53"/>
      <c r="B59" s="21"/>
      <c r="C59" s="21"/>
      <c r="D59" s="23"/>
      <c r="E59" s="23"/>
      <c r="F59" s="23"/>
      <c r="G59" s="23"/>
      <c r="H59" s="23"/>
      <c r="I59" s="23"/>
      <c r="J59" s="23"/>
      <c r="K59" s="23"/>
      <c r="L59" s="56"/>
    </row>
    <row r="60" spans="1:12" ht="12" customHeight="1">
      <c r="A60" s="53"/>
      <c r="B60" s="21"/>
      <c r="C60" s="21"/>
      <c r="D60" s="23"/>
      <c r="E60" s="23"/>
      <c r="F60" s="23"/>
      <c r="G60" s="23"/>
      <c r="H60" s="23"/>
      <c r="I60" s="23"/>
      <c r="J60" s="23"/>
      <c r="K60" s="23"/>
      <c r="L60" s="56"/>
    </row>
    <row r="61" spans="1:12" ht="12" customHeight="1">
      <c r="A61" s="53"/>
      <c r="B61" s="21"/>
      <c r="C61" s="21"/>
      <c r="D61" s="23"/>
      <c r="E61" s="23"/>
      <c r="F61" s="23"/>
      <c r="G61" s="23"/>
      <c r="H61" s="23"/>
      <c r="I61" s="23"/>
      <c r="J61" s="23"/>
      <c r="K61" s="23"/>
      <c r="L61" s="56"/>
    </row>
    <row r="62" spans="1:12" ht="12" customHeight="1">
      <c r="A62" s="53"/>
      <c r="B62" s="21"/>
      <c r="C62" s="21"/>
      <c r="D62" s="23"/>
      <c r="E62" s="23"/>
      <c r="F62" s="23"/>
      <c r="G62" s="23"/>
      <c r="H62" s="23"/>
      <c r="I62" s="23"/>
      <c r="J62" s="23"/>
      <c r="K62" s="23"/>
      <c r="L62" s="56"/>
    </row>
    <row r="63" spans="1:12" ht="12" customHeight="1" thickBot="1">
      <c r="A63" s="57"/>
      <c r="B63" s="58"/>
      <c r="C63" s="58"/>
      <c r="D63" s="59"/>
      <c r="E63" s="59"/>
      <c r="F63" s="59"/>
      <c r="G63" s="59"/>
      <c r="H63" s="59"/>
      <c r="I63" s="59"/>
      <c r="J63" s="59"/>
      <c r="K63" s="59"/>
      <c r="L63" s="60"/>
    </row>
    <row r="64" spans="1:12" ht="12" customHeight="1">
      <c r="A64" s="21"/>
      <c r="B64" s="21"/>
      <c r="C64" s="21"/>
      <c r="D64" s="23"/>
      <c r="E64" s="23"/>
      <c r="F64" s="23"/>
      <c r="G64" s="23"/>
      <c r="H64" s="23"/>
      <c r="I64" s="23"/>
      <c r="J64" s="23"/>
      <c r="K64" s="23"/>
      <c r="L64" s="23"/>
    </row>
    <row r="65" spans="1:12" ht="12" customHeight="1">
      <c r="A65" s="21"/>
      <c r="B65" s="21"/>
      <c r="C65" s="21"/>
      <c r="D65" s="23"/>
      <c r="E65" s="23"/>
      <c r="F65" s="23"/>
      <c r="G65" s="23"/>
      <c r="H65" s="23"/>
      <c r="I65" s="23"/>
      <c r="J65" s="23"/>
      <c r="K65" s="23"/>
      <c r="L65" s="23"/>
    </row>
    <row r="66" spans="1:12" ht="12" customHeight="1"/>
  </sheetData>
  <conditionalFormatting sqref="B8:B46">
    <cfRule type="cellIs" dxfId="8" priority="2" stopIfTrue="1" operator="equal">
      <formula>"Adjustment to Income/Expense/Rate Base:"</formula>
    </cfRule>
  </conditionalFormatting>
  <conditionalFormatting sqref="L1">
    <cfRule type="cellIs" dxfId="7" priority="1" stopIfTrue="1" operator="equal">
      <formula>"x.x"</formula>
    </cfRule>
  </conditionalFormatting>
  <dataValidations disablePrompts="1"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47:F49 JC47:JC49 SY47:SY49 ACU47:ACU49 AMQ47:AMQ49 AWM47:AWM49 BGI47:BGI49 BQE47:BQE49 CAA47:CAA49 CJW47:CJW49 CTS47:CTS49 DDO47:DDO49 DNK47:DNK49 DXG47:DXG49 EHC47:EHC49 EQY47:EQY49 FAU47:FAU49 FKQ47:FKQ49 FUM47:FUM49 GEI47:GEI49 GOE47:GOE49 GYA47:GYA49 HHW47:HHW49 HRS47:HRS49 IBO47:IBO49 ILK47:ILK49 IVG47:IVG49 JFC47:JFC49 JOY47:JOY49 JYU47:JYU49 KIQ47:KIQ49 KSM47:KSM49 LCI47:LCI49 LME47:LME49 LWA47:LWA49 MFW47:MFW49 MPS47:MPS49 MZO47:MZO49 NJK47:NJK49 NTG47:NTG49 ODC47:ODC49 OMY47:OMY49 OWU47:OWU49 PGQ47:PGQ49 PQM47:PQM49 QAI47:QAI49 QKE47:QKE49 QUA47:QUA49 RDW47:RDW49 RNS47:RNS49 RXO47:RXO49 SHK47:SHK49 SRG47:SRG49 TBC47:TBC49 TKY47:TKY49 TUU47:TUU49 UEQ47:UEQ49 UOM47:UOM49 UYI47:UYI49 VIE47:VIE49 VSA47:VSA49 WBW47:WBW49 WLS47:WLS49 WVO47:WVO49">
      <formula1>"1, 2, 3"</formula1>
    </dataValidation>
    <dataValidation type="list" errorStyle="warning" allowBlank="1" showInputMessage="1" showErrorMessage="1" errorTitle="Factor" error="This factor is not included in the drop-down list. Is this the factor you want to use?" sqref="I46:I49 WVQ46:WVQ49 WLU46:WLU49 WBY46:WBY49 VSC46:VSC49 VIG46:VIG49 UYK46:UYK49 UOO46:UOO49 UES46:UES49 TUW46:TUW49 TLA46:TLA49 TBE46:TBE49 SRI46:SRI49 SHM46:SHM49 RXQ46:RXQ49 RNU46:RNU49 RDY46:RDY49 QUC46:QUC49 QKG46:QKG49 QAK46:QAK49 PQO46:PQO49 PGS46:PGS49 OWW46:OWW49 ONA46:ONA49 ODE46:ODE49 NTI46:NTI49 NJM46:NJM49 MZQ46:MZQ49 MPU46:MPU49 MFY46:MFY49 LWC46:LWC49 LMG46:LMG49 LCK46:LCK49 KSO46:KSO49 KIS46:KIS49 JYW46:JYW49 JPA46:JPA49 JFE46:JFE49 IVI46:IVI49 ILM46:ILM49 IBQ46:IBQ49 HRU46:HRU49 HHY46:HHY49 GYC46:GYC49 GOG46:GOG49 GEK46:GEK49 FUO46:FUO49 FKS46:FKS49 FAW46:FAW49 ERA46:ERA49 EHE46:EHE49 DXI46:DXI49 DNM46:DNM49 DDQ46:DDQ49 CTU46:CTU49 CJY46:CJY49 CAC46:CAC49 BQG46:BQG49 BGK46:BGK49 AWO46:AWO49 AMS46:AMS49 ACW46:ACW49 TA46:TA49 JE46:JE49">
      <formula1>#REF!</formula1>
    </dataValidation>
    <dataValidation type="list" errorStyle="warning" allowBlank="1" showInputMessage="1" showErrorMessage="1" errorTitle="FERC ACCOUNT" error="This FERC Account is not included in the drop-down list. Is this the account you want to use?" sqref="D46:E49 JA46:JB49 SW46:SX49 ACS46:ACT49 AMO46:AMP49 AWK46:AWL49 BGG46:BGH49 BQC46:BQD49 BZY46:BZZ49 CJU46:CJV49 CTQ46:CTR49 DDM46:DDN49 DNI46:DNJ49 DXE46:DXF49 EHA46:EHB49 EQW46:EQX49 FAS46:FAT49 FKO46:FKP49 FUK46:FUL49 GEG46:GEH49 GOC46:GOD49 GXY46:GXZ49 HHU46:HHV49 HRQ46:HRR49 IBM46:IBN49 ILI46:ILJ49 IVE46:IVF49 JFA46:JFB49 JOW46:JOX49 JYS46:JYT49 KIO46:KIP49 KSK46:KSL49 LCG46:LCH49 LMC46:LMD49 LVY46:LVZ49 MFU46:MFV49 MPQ46:MPR49 MZM46:MZN49 NJI46:NJJ49 NTE46:NTF49 ODA46:ODB49 OMW46:OMX49 OWS46:OWT49 PGO46:PGP49 PQK46:PQL49 QAG46:QAH49 QKC46:QKD49 QTY46:QTZ49 RDU46:RDV49 RNQ46:RNR49 RXM46:RXN49 SHI46:SHJ49 SRE46:SRF49 TBA46:TBB49 TKW46:TKX49 TUS46:TUT49 UEO46:UEP49 UOK46:UOL49 UYG46:UYH49 VIC46:VID49 VRY46:VRZ49 WBU46:WBV49 WLQ46:WLR49 WVM46:WVN49">
      <formula1>#REF!</formula1>
    </dataValidation>
  </dataValidations>
  <pageMargins left="0.75" right="0.25" top="0.5" bottom="0.3" header="0.5" footer="0.5"/>
  <pageSetup scale="78" orientation="portrait" r:id="rId1"/>
  <headerFooter alignWithMargins="0">
    <oddHeader>&amp;R6.1.1</oddHeader>
  </headerFooter>
  <drawing r:id="rId2"/>
</worksheet>
</file>

<file path=xl/worksheets/sheet5.xml><?xml version="1.0" encoding="utf-8"?>
<worksheet xmlns="http://schemas.openxmlformats.org/spreadsheetml/2006/main" xmlns:r="http://schemas.openxmlformats.org/officeDocument/2006/relationships">
  <sheetPr codeName="Sheet9"/>
  <dimension ref="A1:O143"/>
  <sheetViews>
    <sheetView view="pageBreakPreview" zoomScale="60" zoomScaleNormal="100" workbookViewId="0"/>
  </sheetViews>
  <sheetFormatPr defaultRowHeight="12.75"/>
  <cols>
    <col min="1" max="1" width="27.42578125" style="89" customWidth="1"/>
    <col min="2" max="3" width="10.85546875" style="89" customWidth="1"/>
    <col min="4" max="4" width="10.85546875" style="89" hidden="1" customWidth="1"/>
    <col min="5" max="6" width="9.140625" style="89" hidden="1" customWidth="1"/>
    <col min="7" max="7" width="14.140625" style="89" hidden="1" customWidth="1"/>
    <col min="8" max="8" width="12.28515625" style="89" hidden="1" customWidth="1"/>
    <col min="9" max="9" width="16.42578125" style="89" customWidth="1"/>
    <col min="10" max="10" width="16.42578125" style="141" customWidth="1"/>
    <col min="11" max="11" width="16.42578125" style="89" customWidth="1"/>
    <col min="12" max="12" width="9" style="100" customWidth="1"/>
    <col min="13" max="13" width="9.42578125" style="89" bestFit="1" customWidth="1"/>
    <col min="14" max="14" width="29" style="89" bestFit="1" customWidth="1"/>
    <col min="15" max="15" width="24.7109375" style="89" bestFit="1" customWidth="1"/>
    <col min="16" max="257" width="9.140625" style="89"/>
    <col min="258" max="258" width="27.42578125" style="89" customWidth="1"/>
    <col min="259" max="260" width="10.85546875" style="89" customWidth="1"/>
    <col min="261" max="264" width="0" style="89" hidden="1" customWidth="1"/>
    <col min="265" max="267" width="16.42578125" style="89" customWidth="1"/>
    <col min="268" max="269" width="9" style="89" customWidth="1"/>
    <col min="270" max="513" width="9.140625" style="89"/>
    <col min="514" max="514" width="27.42578125" style="89" customWidth="1"/>
    <col min="515" max="516" width="10.85546875" style="89" customWidth="1"/>
    <col min="517" max="520" width="0" style="89" hidden="1" customWidth="1"/>
    <col min="521" max="523" width="16.42578125" style="89" customWidth="1"/>
    <col min="524" max="525" width="9" style="89" customWidth="1"/>
    <col min="526" max="769" width="9.140625" style="89"/>
    <col min="770" max="770" width="27.42578125" style="89" customWidth="1"/>
    <col min="771" max="772" width="10.85546875" style="89" customWidth="1"/>
    <col min="773" max="776" width="0" style="89" hidden="1" customWidth="1"/>
    <col min="777" max="779" width="16.42578125" style="89" customWidth="1"/>
    <col min="780" max="781" width="9" style="89" customWidth="1"/>
    <col min="782" max="1025" width="9.140625" style="89"/>
    <col min="1026" max="1026" width="27.42578125" style="89" customWidth="1"/>
    <col min="1027" max="1028" width="10.85546875" style="89" customWidth="1"/>
    <col min="1029" max="1032" width="0" style="89" hidden="1" customWidth="1"/>
    <col min="1033" max="1035" width="16.42578125" style="89" customWidth="1"/>
    <col min="1036" max="1037" width="9" style="89" customWidth="1"/>
    <col min="1038" max="1281" width="9.140625" style="89"/>
    <col min="1282" max="1282" width="27.42578125" style="89" customWidth="1"/>
    <col min="1283" max="1284" width="10.85546875" style="89" customWidth="1"/>
    <col min="1285" max="1288" width="0" style="89" hidden="1" customWidth="1"/>
    <col min="1289" max="1291" width="16.42578125" style="89" customWidth="1"/>
    <col min="1292" max="1293" width="9" style="89" customWidth="1"/>
    <col min="1294" max="1537" width="9.140625" style="89"/>
    <col min="1538" max="1538" width="27.42578125" style="89" customWidth="1"/>
    <col min="1539" max="1540" width="10.85546875" style="89" customWidth="1"/>
    <col min="1541" max="1544" width="0" style="89" hidden="1" customWidth="1"/>
    <col min="1545" max="1547" width="16.42578125" style="89" customWidth="1"/>
    <col min="1548" max="1549" width="9" style="89" customWidth="1"/>
    <col min="1550" max="1793" width="9.140625" style="89"/>
    <col min="1794" max="1794" width="27.42578125" style="89" customWidth="1"/>
    <col min="1795" max="1796" width="10.85546875" style="89" customWidth="1"/>
    <col min="1797" max="1800" width="0" style="89" hidden="1" customWidth="1"/>
    <col min="1801" max="1803" width="16.42578125" style="89" customWidth="1"/>
    <col min="1804" max="1805" width="9" style="89" customWidth="1"/>
    <col min="1806" max="2049" width="9.140625" style="89"/>
    <col min="2050" max="2050" width="27.42578125" style="89" customWidth="1"/>
    <col min="2051" max="2052" width="10.85546875" style="89" customWidth="1"/>
    <col min="2053" max="2056" width="0" style="89" hidden="1" customWidth="1"/>
    <col min="2057" max="2059" width="16.42578125" style="89" customWidth="1"/>
    <col min="2060" max="2061" width="9" style="89" customWidth="1"/>
    <col min="2062" max="2305" width="9.140625" style="89"/>
    <col min="2306" max="2306" width="27.42578125" style="89" customWidth="1"/>
    <col min="2307" max="2308" width="10.85546875" style="89" customWidth="1"/>
    <col min="2309" max="2312" width="0" style="89" hidden="1" customWidth="1"/>
    <col min="2313" max="2315" width="16.42578125" style="89" customWidth="1"/>
    <col min="2316" max="2317" width="9" style="89" customWidth="1"/>
    <col min="2318" max="2561" width="9.140625" style="89"/>
    <col min="2562" max="2562" width="27.42578125" style="89" customWidth="1"/>
    <col min="2563" max="2564" width="10.85546875" style="89" customWidth="1"/>
    <col min="2565" max="2568" width="0" style="89" hidden="1" customWidth="1"/>
    <col min="2569" max="2571" width="16.42578125" style="89" customWidth="1"/>
    <col min="2572" max="2573" width="9" style="89" customWidth="1"/>
    <col min="2574" max="2817" width="9.140625" style="89"/>
    <col min="2818" max="2818" width="27.42578125" style="89" customWidth="1"/>
    <col min="2819" max="2820" width="10.85546875" style="89" customWidth="1"/>
    <col min="2821" max="2824" width="0" style="89" hidden="1" customWidth="1"/>
    <col min="2825" max="2827" width="16.42578125" style="89" customWidth="1"/>
    <col min="2828" max="2829" width="9" style="89" customWidth="1"/>
    <col min="2830" max="3073" width="9.140625" style="89"/>
    <col min="3074" max="3074" width="27.42578125" style="89" customWidth="1"/>
    <col min="3075" max="3076" width="10.85546875" style="89" customWidth="1"/>
    <col min="3077" max="3080" width="0" style="89" hidden="1" customWidth="1"/>
    <col min="3081" max="3083" width="16.42578125" style="89" customWidth="1"/>
    <col min="3084" max="3085" width="9" style="89" customWidth="1"/>
    <col min="3086" max="3329" width="9.140625" style="89"/>
    <col min="3330" max="3330" width="27.42578125" style="89" customWidth="1"/>
    <col min="3331" max="3332" width="10.85546875" style="89" customWidth="1"/>
    <col min="3333" max="3336" width="0" style="89" hidden="1" customWidth="1"/>
    <col min="3337" max="3339" width="16.42578125" style="89" customWidth="1"/>
    <col min="3340" max="3341" width="9" style="89" customWidth="1"/>
    <col min="3342" max="3585" width="9.140625" style="89"/>
    <col min="3586" max="3586" width="27.42578125" style="89" customWidth="1"/>
    <col min="3587" max="3588" width="10.85546875" style="89" customWidth="1"/>
    <col min="3589" max="3592" width="0" style="89" hidden="1" customWidth="1"/>
    <col min="3593" max="3595" width="16.42578125" style="89" customWidth="1"/>
    <col min="3596" max="3597" width="9" style="89" customWidth="1"/>
    <col min="3598" max="3841" width="9.140625" style="89"/>
    <col min="3842" max="3842" width="27.42578125" style="89" customWidth="1"/>
    <col min="3843" max="3844" width="10.85546875" style="89" customWidth="1"/>
    <col min="3845" max="3848" width="0" style="89" hidden="1" customWidth="1"/>
    <col min="3849" max="3851" width="16.42578125" style="89" customWidth="1"/>
    <col min="3852" max="3853" width="9" style="89" customWidth="1"/>
    <col min="3854" max="4097" width="9.140625" style="89"/>
    <col min="4098" max="4098" width="27.42578125" style="89" customWidth="1"/>
    <col min="4099" max="4100" width="10.85546875" style="89" customWidth="1"/>
    <col min="4101" max="4104" width="0" style="89" hidden="1" customWidth="1"/>
    <col min="4105" max="4107" width="16.42578125" style="89" customWidth="1"/>
    <col min="4108" max="4109" width="9" style="89" customWidth="1"/>
    <col min="4110" max="4353" width="9.140625" style="89"/>
    <col min="4354" max="4354" width="27.42578125" style="89" customWidth="1"/>
    <col min="4355" max="4356" width="10.85546875" style="89" customWidth="1"/>
    <col min="4357" max="4360" width="0" style="89" hidden="1" customWidth="1"/>
    <col min="4361" max="4363" width="16.42578125" style="89" customWidth="1"/>
    <col min="4364" max="4365" width="9" style="89" customWidth="1"/>
    <col min="4366" max="4609" width="9.140625" style="89"/>
    <col min="4610" max="4610" width="27.42578125" style="89" customWidth="1"/>
    <col min="4611" max="4612" width="10.85546875" style="89" customWidth="1"/>
    <col min="4613" max="4616" width="0" style="89" hidden="1" customWidth="1"/>
    <col min="4617" max="4619" width="16.42578125" style="89" customWidth="1"/>
    <col min="4620" max="4621" width="9" style="89" customWidth="1"/>
    <col min="4622" max="4865" width="9.140625" style="89"/>
    <col min="4866" max="4866" width="27.42578125" style="89" customWidth="1"/>
    <col min="4867" max="4868" width="10.85546875" style="89" customWidth="1"/>
    <col min="4869" max="4872" width="0" style="89" hidden="1" customWidth="1"/>
    <col min="4873" max="4875" width="16.42578125" style="89" customWidth="1"/>
    <col min="4876" max="4877" width="9" style="89" customWidth="1"/>
    <col min="4878" max="5121" width="9.140625" style="89"/>
    <col min="5122" max="5122" width="27.42578125" style="89" customWidth="1"/>
    <col min="5123" max="5124" width="10.85546875" style="89" customWidth="1"/>
    <col min="5125" max="5128" width="0" style="89" hidden="1" customWidth="1"/>
    <col min="5129" max="5131" width="16.42578125" style="89" customWidth="1"/>
    <col min="5132" max="5133" width="9" style="89" customWidth="1"/>
    <col min="5134" max="5377" width="9.140625" style="89"/>
    <col min="5378" max="5378" width="27.42578125" style="89" customWidth="1"/>
    <col min="5379" max="5380" width="10.85546875" style="89" customWidth="1"/>
    <col min="5381" max="5384" width="0" style="89" hidden="1" customWidth="1"/>
    <col min="5385" max="5387" width="16.42578125" style="89" customWidth="1"/>
    <col min="5388" max="5389" width="9" style="89" customWidth="1"/>
    <col min="5390" max="5633" width="9.140625" style="89"/>
    <col min="5634" max="5634" width="27.42578125" style="89" customWidth="1"/>
    <col min="5635" max="5636" width="10.85546875" style="89" customWidth="1"/>
    <col min="5637" max="5640" width="0" style="89" hidden="1" customWidth="1"/>
    <col min="5641" max="5643" width="16.42578125" style="89" customWidth="1"/>
    <col min="5644" max="5645" width="9" style="89" customWidth="1"/>
    <col min="5646" max="5889" width="9.140625" style="89"/>
    <col min="5890" max="5890" width="27.42578125" style="89" customWidth="1"/>
    <col min="5891" max="5892" width="10.85546875" style="89" customWidth="1"/>
    <col min="5893" max="5896" width="0" style="89" hidden="1" customWidth="1"/>
    <col min="5897" max="5899" width="16.42578125" style="89" customWidth="1"/>
    <col min="5900" max="5901" width="9" style="89" customWidth="1"/>
    <col min="5902" max="6145" width="9.140625" style="89"/>
    <col min="6146" max="6146" width="27.42578125" style="89" customWidth="1"/>
    <col min="6147" max="6148" width="10.85546875" style="89" customWidth="1"/>
    <col min="6149" max="6152" width="0" style="89" hidden="1" customWidth="1"/>
    <col min="6153" max="6155" width="16.42578125" style="89" customWidth="1"/>
    <col min="6156" max="6157" width="9" style="89" customWidth="1"/>
    <col min="6158" max="6401" width="9.140625" style="89"/>
    <col min="6402" max="6402" width="27.42578125" style="89" customWidth="1"/>
    <col min="6403" max="6404" width="10.85546875" style="89" customWidth="1"/>
    <col min="6405" max="6408" width="0" style="89" hidden="1" customWidth="1"/>
    <col min="6409" max="6411" width="16.42578125" style="89" customWidth="1"/>
    <col min="6412" max="6413" width="9" style="89" customWidth="1"/>
    <col min="6414" max="6657" width="9.140625" style="89"/>
    <col min="6658" max="6658" width="27.42578125" style="89" customWidth="1"/>
    <col min="6659" max="6660" width="10.85546875" style="89" customWidth="1"/>
    <col min="6661" max="6664" width="0" style="89" hidden="1" customWidth="1"/>
    <col min="6665" max="6667" width="16.42578125" style="89" customWidth="1"/>
    <col min="6668" max="6669" width="9" style="89" customWidth="1"/>
    <col min="6670" max="6913" width="9.140625" style="89"/>
    <col min="6914" max="6914" width="27.42578125" style="89" customWidth="1"/>
    <col min="6915" max="6916" width="10.85546875" style="89" customWidth="1"/>
    <col min="6917" max="6920" width="0" style="89" hidden="1" customWidth="1"/>
    <col min="6921" max="6923" width="16.42578125" style="89" customWidth="1"/>
    <col min="6924" max="6925" width="9" style="89" customWidth="1"/>
    <col min="6926" max="7169" width="9.140625" style="89"/>
    <col min="7170" max="7170" width="27.42578125" style="89" customWidth="1"/>
    <col min="7171" max="7172" width="10.85546875" style="89" customWidth="1"/>
    <col min="7173" max="7176" width="0" style="89" hidden="1" customWidth="1"/>
    <col min="7177" max="7179" width="16.42578125" style="89" customWidth="1"/>
    <col min="7180" max="7181" width="9" style="89" customWidth="1"/>
    <col min="7182" max="7425" width="9.140625" style="89"/>
    <col min="7426" max="7426" width="27.42578125" style="89" customWidth="1"/>
    <col min="7427" max="7428" width="10.85546875" style="89" customWidth="1"/>
    <col min="7429" max="7432" width="0" style="89" hidden="1" customWidth="1"/>
    <col min="7433" max="7435" width="16.42578125" style="89" customWidth="1"/>
    <col min="7436" max="7437" width="9" style="89" customWidth="1"/>
    <col min="7438" max="7681" width="9.140625" style="89"/>
    <col min="7682" max="7682" width="27.42578125" style="89" customWidth="1"/>
    <col min="7683" max="7684" width="10.85546875" style="89" customWidth="1"/>
    <col min="7685" max="7688" width="0" style="89" hidden="1" customWidth="1"/>
    <col min="7689" max="7691" width="16.42578125" style="89" customWidth="1"/>
    <col min="7692" max="7693" width="9" style="89" customWidth="1"/>
    <col min="7694" max="7937" width="9.140625" style="89"/>
    <col min="7938" max="7938" width="27.42578125" style="89" customWidth="1"/>
    <col min="7939" max="7940" width="10.85546875" style="89" customWidth="1"/>
    <col min="7941" max="7944" width="0" style="89" hidden="1" customWidth="1"/>
    <col min="7945" max="7947" width="16.42578125" style="89" customWidth="1"/>
    <col min="7948" max="7949" width="9" style="89" customWidth="1"/>
    <col min="7950" max="8193" width="9.140625" style="89"/>
    <col min="8194" max="8194" width="27.42578125" style="89" customWidth="1"/>
    <col min="8195" max="8196" width="10.85546875" style="89" customWidth="1"/>
    <col min="8197" max="8200" width="0" style="89" hidden="1" customWidth="1"/>
    <col min="8201" max="8203" width="16.42578125" style="89" customWidth="1"/>
    <col min="8204" max="8205" width="9" style="89" customWidth="1"/>
    <col min="8206" max="8449" width="9.140625" style="89"/>
    <col min="8450" max="8450" width="27.42578125" style="89" customWidth="1"/>
    <col min="8451" max="8452" width="10.85546875" style="89" customWidth="1"/>
    <col min="8453" max="8456" width="0" style="89" hidden="1" customWidth="1"/>
    <col min="8457" max="8459" width="16.42578125" style="89" customWidth="1"/>
    <col min="8460" max="8461" width="9" style="89" customWidth="1"/>
    <col min="8462" max="8705" width="9.140625" style="89"/>
    <col min="8706" max="8706" width="27.42578125" style="89" customWidth="1"/>
    <col min="8707" max="8708" width="10.85546875" style="89" customWidth="1"/>
    <col min="8709" max="8712" width="0" style="89" hidden="1" customWidth="1"/>
    <col min="8713" max="8715" width="16.42578125" style="89" customWidth="1"/>
    <col min="8716" max="8717" width="9" style="89" customWidth="1"/>
    <col min="8718" max="8961" width="9.140625" style="89"/>
    <col min="8962" max="8962" width="27.42578125" style="89" customWidth="1"/>
    <col min="8963" max="8964" width="10.85546875" style="89" customWidth="1"/>
    <col min="8965" max="8968" width="0" style="89" hidden="1" customWidth="1"/>
    <col min="8969" max="8971" width="16.42578125" style="89" customWidth="1"/>
    <col min="8972" max="8973" width="9" style="89" customWidth="1"/>
    <col min="8974" max="9217" width="9.140625" style="89"/>
    <col min="9218" max="9218" width="27.42578125" style="89" customWidth="1"/>
    <col min="9219" max="9220" width="10.85546875" style="89" customWidth="1"/>
    <col min="9221" max="9224" width="0" style="89" hidden="1" customWidth="1"/>
    <col min="9225" max="9227" width="16.42578125" style="89" customWidth="1"/>
    <col min="9228" max="9229" width="9" style="89" customWidth="1"/>
    <col min="9230" max="9473" width="9.140625" style="89"/>
    <col min="9474" max="9474" width="27.42578125" style="89" customWidth="1"/>
    <col min="9475" max="9476" width="10.85546875" style="89" customWidth="1"/>
    <col min="9477" max="9480" width="0" style="89" hidden="1" customWidth="1"/>
    <col min="9481" max="9483" width="16.42578125" style="89" customWidth="1"/>
    <col min="9484" max="9485" width="9" style="89" customWidth="1"/>
    <col min="9486" max="9729" width="9.140625" style="89"/>
    <col min="9730" max="9730" width="27.42578125" style="89" customWidth="1"/>
    <col min="9731" max="9732" width="10.85546875" style="89" customWidth="1"/>
    <col min="9733" max="9736" width="0" style="89" hidden="1" customWidth="1"/>
    <col min="9737" max="9739" width="16.42578125" style="89" customWidth="1"/>
    <col min="9740" max="9741" width="9" style="89" customWidth="1"/>
    <col min="9742" max="9985" width="9.140625" style="89"/>
    <col min="9986" max="9986" width="27.42578125" style="89" customWidth="1"/>
    <col min="9987" max="9988" width="10.85546875" style="89" customWidth="1"/>
    <col min="9989" max="9992" width="0" style="89" hidden="1" customWidth="1"/>
    <col min="9993" max="9995" width="16.42578125" style="89" customWidth="1"/>
    <col min="9996" max="9997" width="9" style="89" customWidth="1"/>
    <col min="9998" max="10241" width="9.140625" style="89"/>
    <col min="10242" max="10242" width="27.42578125" style="89" customWidth="1"/>
    <col min="10243" max="10244" width="10.85546875" style="89" customWidth="1"/>
    <col min="10245" max="10248" width="0" style="89" hidden="1" customWidth="1"/>
    <col min="10249" max="10251" width="16.42578125" style="89" customWidth="1"/>
    <col min="10252" max="10253" width="9" style="89" customWidth="1"/>
    <col min="10254" max="10497" width="9.140625" style="89"/>
    <col min="10498" max="10498" width="27.42578125" style="89" customWidth="1"/>
    <col min="10499" max="10500" width="10.85546875" style="89" customWidth="1"/>
    <col min="10501" max="10504" width="0" style="89" hidden="1" customWidth="1"/>
    <col min="10505" max="10507" width="16.42578125" style="89" customWidth="1"/>
    <col min="10508" max="10509" width="9" style="89" customWidth="1"/>
    <col min="10510" max="10753" width="9.140625" style="89"/>
    <col min="10754" max="10754" width="27.42578125" style="89" customWidth="1"/>
    <col min="10755" max="10756" width="10.85546875" style="89" customWidth="1"/>
    <col min="10757" max="10760" width="0" style="89" hidden="1" customWidth="1"/>
    <col min="10761" max="10763" width="16.42578125" style="89" customWidth="1"/>
    <col min="10764" max="10765" width="9" style="89" customWidth="1"/>
    <col min="10766" max="11009" width="9.140625" style="89"/>
    <col min="11010" max="11010" width="27.42578125" style="89" customWidth="1"/>
    <col min="11011" max="11012" width="10.85546875" style="89" customWidth="1"/>
    <col min="11013" max="11016" width="0" style="89" hidden="1" customWidth="1"/>
    <col min="11017" max="11019" width="16.42578125" style="89" customWidth="1"/>
    <col min="11020" max="11021" width="9" style="89" customWidth="1"/>
    <col min="11022" max="11265" width="9.140625" style="89"/>
    <col min="11266" max="11266" width="27.42578125" style="89" customWidth="1"/>
    <col min="11267" max="11268" width="10.85546875" style="89" customWidth="1"/>
    <col min="11269" max="11272" width="0" style="89" hidden="1" customWidth="1"/>
    <col min="11273" max="11275" width="16.42578125" style="89" customWidth="1"/>
    <col min="11276" max="11277" width="9" style="89" customWidth="1"/>
    <col min="11278" max="11521" width="9.140625" style="89"/>
    <col min="11522" max="11522" width="27.42578125" style="89" customWidth="1"/>
    <col min="11523" max="11524" width="10.85546875" style="89" customWidth="1"/>
    <col min="11525" max="11528" width="0" style="89" hidden="1" customWidth="1"/>
    <col min="11529" max="11531" width="16.42578125" style="89" customWidth="1"/>
    <col min="11532" max="11533" width="9" style="89" customWidth="1"/>
    <col min="11534" max="11777" width="9.140625" style="89"/>
    <col min="11778" max="11778" width="27.42578125" style="89" customWidth="1"/>
    <col min="11779" max="11780" width="10.85546875" style="89" customWidth="1"/>
    <col min="11781" max="11784" width="0" style="89" hidden="1" customWidth="1"/>
    <col min="11785" max="11787" width="16.42578125" style="89" customWidth="1"/>
    <col min="11788" max="11789" width="9" style="89" customWidth="1"/>
    <col min="11790" max="12033" width="9.140625" style="89"/>
    <col min="12034" max="12034" width="27.42578125" style="89" customWidth="1"/>
    <col min="12035" max="12036" width="10.85546875" style="89" customWidth="1"/>
    <col min="12037" max="12040" width="0" style="89" hidden="1" customWidth="1"/>
    <col min="12041" max="12043" width="16.42578125" style="89" customWidth="1"/>
    <col min="12044" max="12045" width="9" style="89" customWidth="1"/>
    <col min="12046" max="12289" width="9.140625" style="89"/>
    <col min="12290" max="12290" width="27.42578125" style="89" customWidth="1"/>
    <col min="12291" max="12292" width="10.85546875" style="89" customWidth="1"/>
    <col min="12293" max="12296" width="0" style="89" hidden="1" customWidth="1"/>
    <col min="12297" max="12299" width="16.42578125" style="89" customWidth="1"/>
    <col min="12300" max="12301" width="9" style="89" customWidth="1"/>
    <col min="12302" max="12545" width="9.140625" style="89"/>
    <col min="12546" max="12546" width="27.42578125" style="89" customWidth="1"/>
    <col min="12547" max="12548" width="10.85546875" style="89" customWidth="1"/>
    <col min="12549" max="12552" width="0" style="89" hidden="1" customWidth="1"/>
    <col min="12553" max="12555" width="16.42578125" style="89" customWidth="1"/>
    <col min="12556" max="12557" width="9" style="89" customWidth="1"/>
    <col min="12558" max="12801" width="9.140625" style="89"/>
    <col min="12802" max="12802" width="27.42578125" style="89" customWidth="1"/>
    <col min="12803" max="12804" width="10.85546875" style="89" customWidth="1"/>
    <col min="12805" max="12808" width="0" style="89" hidden="1" customWidth="1"/>
    <col min="12809" max="12811" width="16.42578125" style="89" customWidth="1"/>
    <col min="12812" max="12813" width="9" style="89" customWidth="1"/>
    <col min="12814" max="13057" width="9.140625" style="89"/>
    <col min="13058" max="13058" width="27.42578125" style="89" customWidth="1"/>
    <col min="13059" max="13060" width="10.85546875" style="89" customWidth="1"/>
    <col min="13061" max="13064" width="0" style="89" hidden="1" customWidth="1"/>
    <col min="13065" max="13067" width="16.42578125" style="89" customWidth="1"/>
    <col min="13068" max="13069" width="9" style="89" customWidth="1"/>
    <col min="13070" max="13313" width="9.140625" style="89"/>
    <col min="13314" max="13314" width="27.42578125" style="89" customWidth="1"/>
    <col min="13315" max="13316" width="10.85546875" style="89" customWidth="1"/>
    <col min="13317" max="13320" width="0" style="89" hidden="1" customWidth="1"/>
    <col min="13321" max="13323" width="16.42578125" style="89" customWidth="1"/>
    <col min="13324" max="13325" width="9" style="89" customWidth="1"/>
    <col min="13326" max="13569" width="9.140625" style="89"/>
    <col min="13570" max="13570" width="27.42578125" style="89" customWidth="1"/>
    <col min="13571" max="13572" width="10.85546875" style="89" customWidth="1"/>
    <col min="13573" max="13576" width="0" style="89" hidden="1" customWidth="1"/>
    <col min="13577" max="13579" width="16.42578125" style="89" customWidth="1"/>
    <col min="13580" max="13581" width="9" style="89" customWidth="1"/>
    <col min="13582" max="13825" width="9.140625" style="89"/>
    <col min="13826" max="13826" width="27.42578125" style="89" customWidth="1"/>
    <col min="13827" max="13828" width="10.85546875" style="89" customWidth="1"/>
    <col min="13829" max="13832" width="0" style="89" hidden="1" customWidth="1"/>
    <col min="13833" max="13835" width="16.42578125" style="89" customWidth="1"/>
    <col min="13836" max="13837" width="9" style="89" customWidth="1"/>
    <col min="13838" max="14081" width="9.140625" style="89"/>
    <col min="14082" max="14082" width="27.42578125" style="89" customWidth="1"/>
    <col min="14083" max="14084" width="10.85546875" style="89" customWidth="1"/>
    <col min="14085" max="14088" width="0" style="89" hidden="1" customWidth="1"/>
    <col min="14089" max="14091" width="16.42578125" style="89" customWidth="1"/>
    <col min="14092" max="14093" width="9" style="89" customWidth="1"/>
    <col min="14094" max="14337" width="9.140625" style="89"/>
    <col min="14338" max="14338" width="27.42578125" style="89" customWidth="1"/>
    <col min="14339" max="14340" width="10.85546875" style="89" customWidth="1"/>
    <col min="14341" max="14344" width="0" style="89" hidden="1" customWidth="1"/>
    <col min="14345" max="14347" width="16.42578125" style="89" customWidth="1"/>
    <col min="14348" max="14349" width="9" style="89" customWidth="1"/>
    <col min="14350" max="14593" width="9.140625" style="89"/>
    <col min="14594" max="14594" width="27.42578125" style="89" customWidth="1"/>
    <col min="14595" max="14596" width="10.85546875" style="89" customWidth="1"/>
    <col min="14597" max="14600" width="0" style="89" hidden="1" customWidth="1"/>
    <col min="14601" max="14603" width="16.42578125" style="89" customWidth="1"/>
    <col min="14604" max="14605" width="9" style="89" customWidth="1"/>
    <col min="14606" max="14849" width="9.140625" style="89"/>
    <col min="14850" max="14850" width="27.42578125" style="89" customWidth="1"/>
    <col min="14851" max="14852" width="10.85546875" style="89" customWidth="1"/>
    <col min="14853" max="14856" width="0" style="89" hidden="1" customWidth="1"/>
    <col min="14857" max="14859" width="16.42578125" style="89" customWidth="1"/>
    <col min="14860" max="14861" width="9" style="89" customWidth="1"/>
    <col min="14862" max="15105" width="9.140625" style="89"/>
    <col min="15106" max="15106" width="27.42578125" style="89" customWidth="1"/>
    <col min="15107" max="15108" width="10.85546875" style="89" customWidth="1"/>
    <col min="15109" max="15112" width="0" style="89" hidden="1" customWidth="1"/>
    <col min="15113" max="15115" width="16.42578125" style="89" customWidth="1"/>
    <col min="15116" max="15117" width="9" style="89" customWidth="1"/>
    <col min="15118" max="15361" width="9.140625" style="89"/>
    <col min="15362" max="15362" width="27.42578125" style="89" customWidth="1"/>
    <col min="15363" max="15364" width="10.85546875" style="89" customWidth="1"/>
    <col min="15365" max="15368" width="0" style="89" hidden="1" customWidth="1"/>
    <col min="15369" max="15371" width="16.42578125" style="89" customWidth="1"/>
    <col min="15372" max="15373" width="9" style="89" customWidth="1"/>
    <col min="15374" max="15617" width="9.140625" style="89"/>
    <col min="15618" max="15618" width="27.42578125" style="89" customWidth="1"/>
    <col min="15619" max="15620" width="10.85546875" style="89" customWidth="1"/>
    <col min="15621" max="15624" width="0" style="89" hidden="1" customWidth="1"/>
    <col min="15625" max="15627" width="16.42578125" style="89" customWidth="1"/>
    <col min="15628" max="15629" width="9" style="89" customWidth="1"/>
    <col min="15630" max="15873" width="9.140625" style="89"/>
    <col min="15874" max="15874" width="27.42578125" style="89" customWidth="1"/>
    <col min="15875" max="15876" width="10.85546875" style="89" customWidth="1"/>
    <col min="15877" max="15880" width="0" style="89" hidden="1" customWidth="1"/>
    <col min="15881" max="15883" width="16.42578125" style="89" customWidth="1"/>
    <col min="15884" max="15885" width="9" style="89" customWidth="1"/>
    <col min="15886" max="16129" width="9.140625" style="89"/>
    <col min="16130" max="16130" width="27.42578125" style="89" customWidth="1"/>
    <col min="16131" max="16132" width="10.85546875" style="89" customWidth="1"/>
    <col min="16133" max="16136" width="0" style="89" hidden="1" customWidth="1"/>
    <col min="16137" max="16139" width="16.42578125" style="89" customWidth="1"/>
    <col min="16140" max="16141" width="9" style="89" customWidth="1"/>
    <col min="16142" max="16384" width="9.140625" style="89"/>
  </cols>
  <sheetData>
    <row r="1" spans="1:15">
      <c r="A1" s="63" t="s">
        <v>179</v>
      </c>
      <c r="E1" s="108"/>
    </row>
    <row r="2" spans="1:15">
      <c r="A2" s="79" t="s">
        <v>176</v>
      </c>
    </row>
    <row r="3" spans="1:15">
      <c r="A3" s="63" t="s">
        <v>0</v>
      </c>
      <c r="M3" s="98"/>
      <c r="N3" s="98"/>
      <c r="O3" s="98"/>
    </row>
    <row r="4" spans="1:15">
      <c r="M4" s="126"/>
      <c r="N4" s="126"/>
      <c r="O4" s="126"/>
    </row>
    <row r="5" spans="1:15">
      <c r="J5" s="65"/>
      <c r="M5" s="126"/>
      <c r="N5" s="95"/>
      <c r="O5" s="126"/>
    </row>
    <row r="6" spans="1:15">
      <c r="I6" s="64" t="s">
        <v>177</v>
      </c>
      <c r="J6" s="13" t="s">
        <v>178</v>
      </c>
      <c r="K6" s="64" t="s">
        <v>134</v>
      </c>
      <c r="M6" s="96"/>
      <c r="N6" s="95"/>
      <c r="O6" s="96"/>
    </row>
    <row r="7" spans="1:15">
      <c r="A7" s="66" t="s">
        <v>1</v>
      </c>
      <c r="B7" s="66" t="s">
        <v>30</v>
      </c>
      <c r="C7" s="66" t="s">
        <v>31</v>
      </c>
      <c r="D7" s="66" t="s">
        <v>31</v>
      </c>
      <c r="E7" s="127" t="s">
        <v>68</v>
      </c>
      <c r="F7" s="127" t="s">
        <v>56</v>
      </c>
      <c r="G7" s="128" t="s">
        <v>78</v>
      </c>
      <c r="H7" s="127" t="s">
        <v>32</v>
      </c>
      <c r="I7" s="67" t="s">
        <v>33</v>
      </c>
      <c r="J7" s="68" t="s">
        <v>33</v>
      </c>
      <c r="K7" s="67" t="s">
        <v>135</v>
      </c>
      <c r="M7" s="96"/>
      <c r="N7" s="95"/>
      <c r="O7" s="96"/>
    </row>
    <row r="8" spans="1:15">
      <c r="A8" s="69"/>
      <c r="M8" s="126"/>
      <c r="N8" s="126"/>
      <c r="O8" s="126"/>
    </row>
    <row r="9" spans="1:15">
      <c r="A9" s="69" t="s">
        <v>28</v>
      </c>
      <c r="M9" s="126"/>
      <c r="N9" s="126"/>
      <c r="O9" s="126"/>
    </row>
    <row r="10" spans="1:15" ht="9" customHeight="1">
      <c r="A10" s="69"/>
      <c r="M10" s="126"/>
      <c r="N10" s="126"/>
      <c r="O10" s="126"/>
    </row>
    <row r="11" spans="1:15">
      <c r="A11" s="70" t="s">
        <v>2</v>
      </c>
      <c r="M11" s="126"/>
      <c r="N11" s="126"/>
      <c r="O11" s="126"/>
    </row>
    <row r="12" spans="1:15">
      <c r="A12" s="89" t="s">
        <v>3</v>
      </c>
      <c r="B12" s="89" t="s">
        <v>34</v>
      </c>
      <c r="C12" s="89" t="s">
        <v>37</v>
      </c>
      <c r="D12" s="89" t="s">
        <v>35</v>
      </c>
      <c r="E12" s="89" t="s">
        <v>76</v>
      </c>
      <c r="F12" s="89" t="s">
        <v>69</v>
      </c>
      <c r="G12" s="89" t="str">
        <f>E12&amp;F12&amp;D12</f>
        <v>DSTMPDGP</v>
      </c>
      <c r="H12" s="89" t="str">
        <f>B12&amp;D12</f>
        <v>403SPDGP</v>
      </c>
      <c r="I12" s="100">
        <v>20326558.77</v>
      </c>
      <c r="J12" s="102">
        <f>SUMIF('Pages 6.1.4-6.1.17'!$F$12:$F$119,'Pages 6.1.2-6.1.3'!G12,'Pages 6.1.4-6.1.17'!$CG$12:$CG$119)</f>
        <v>30321897.628129862</v>
      </c>
      <c r="K12" s="100">
        <f>J12-I12</f>
        <v>9995338.8581298627</v>
      </c>
      <c r="M12" s="142"/>
      <c r="N12" s="143"/>
      <c r="O12" s="143"/>
    </row>
    <row r="13" spans="1:15">
      <c r="A13" s="89" t="s">
        <v>4</v>
      </c>
      <c r="B13" s="89" t="s">
        <v>34</v>
      </c>
      <c r="C13" s="89" t="s">
        <v>37</v>
      </c>
      <c r="D13" s="89" t="s">
        <v>36</v>
      </c>
      <c r="E13" s="89" t="s">
        <v>76</v>
      </c>
      <c r="F13" s="89" t="s">
        <v>69</v>
      </c>
      <c r="G13" s="89" t="str">
        <f>E13&amp;F13&amp;D13</f>
        <v>DSTMPDGU</v>
      </c>
      <c r="H13" s="89" t="str">
        <f>B13&amp;D13</f>
        <v>403SPDGU</v>
      </c>
      <c r="I13" s="100">
        <v>23278301.690000001</v>
      </c>
      <c r="J13" s="102">
        <f>SUMIF('Pages 6.1.4-6.1.17'!$F$12:$F$119,'Pages 6.1.2-6.1.3'!G13,'Pages 6.1.4-6.1.17'!$CG$12:$CG$119)</f>
        <v>31767483.010682538</v>
      </c>
      <c r="K13" s="100">
        <f>J13-I13</f>
        <v>8489181.3206825368</v>
      </c>
      <c r="M13" s="142"/>
      <c r="N13" s="143"/>
      <c r="O13" s="143"/>
    </row>
    <row r="14" spans="1:15">
      <c r="A14" s="89" t="s">
        <v>5</v>
      </c>
      <c r="B14" s="89" t="s">
        <v>34</v>
      </c>
      <c r="C14" s="89" t="s">
        <v>37</v>
      </c>
      <c r="D14" s="89" t="s">
        <v>37</v>
      </c>
      <c r="E14" s="89" t="s">
        <v>76</v>
      </c>
      <c r="F14" s="89" t="s">
        <v>69</v>
      </c>
      <c r="G14" s="89" t="str">
        <f>E14&amp;F14&amp;D14</f>
        <v>DSTMPSG</v>
      </c>
      <c r="H14" s="89" t="str">
        <f>B14&amp;D14</f>
        <v>403SPSG</v>
      </c>
      <c r="I14" s="100">
        <v>94234212.995806754</v>
      </c>
      <c r="J14" s="102">
        <f>SUMIF('Pages 6.1.4-6.1.17'!$F$12:$F$119,'Pages 6.1.2-6.1.3'!G14,'Pages 6.1.4-6.1.17'!$CG$12:$CG$119)+'Pages 6.1.4-6.1.17'!CG15+'Pages 6.1.4-6.1.17'!CG17+'Pages 6.1.4-6.1.17'!CG16+'Pages 6.1.4-6.1.17'!CG18</f>
        <v>184411462.1123454</v>
      </c>
      <c r="K14" s="100">
        <f>J14-I14</f>
        <v>90177249.116538644</v>
      </c>
      <c r="M14" s="142"/>
      <c r="N14" s="143"/>
      <c r="O14" s="143"/>
    </row>
    <row r="15" spans="1:15">
      <c r="A15" s="89" t="s">
        <v>5</v>
      </c>
      <c r="B15" s="89" t="s">
        <v>34</v>
      </c>
      <c r="C15" s="89" t="s">
        <v>37</v>
      </c>
      <c r="D15" s="89" t="s">
        <v>38</v>
      </c>
      <c r="E15" s="89" t="s">
        <v>76</v>
      </c>
      <c r="F15" s="89" t="s">
        <v>69</v>
      </c>
      <c r="G15" s="89" t="str">
        <f>E15&amp;F15&amp;D15</f>
        <v>DSTMPSSGCH</v>
      </c>
      <c r="H15" s="89" t="str">
        <f>B15&amp;D15</f>
        <v>403SPSSGCH</v>
      </c>
      <c r="I15" s="100">
        <v>7987689.3399999999</v>
      </c>
      <c r="J15" s="102">
        <f>SUMIF('Pages 6.1.4-6.1.17'!$F$12:$F$119,'Pages 6.1.2-6.1.3'!G15,'Pages 6.1.4-6.1.17'!$CG$12:$CG$119)+'Pages 6.1.4-6.1.17'!CG19</f>
        <v>14306385.169707689</v>
      </c>
      <c r="K15" s="100">
        <f>J15-I15</f>
        <v>6318695.8297076896</v>
      </c>
      <c r="M15" s="142"/>
      <c r="N15" s="143"/>
      <c r="O15" s="143"/>
    </row>
    <row r="16" spans="1:15">
      <c r="A16" s="89" t="s">
        <v>6</v>
      </c>
      <c r="I16" s="99">
        <f>SUBTOTAL(9,I12:I15)</f>
        <v>145826762.79580677</v>
      </c>
      <c r="J16" s="110">
        <f>SUBTOTAL(9,J12:J15)</f>
        <v>260807227.92086548</v>
      </c>
      <c r="K16" s="99">
        <f>SUBTOTAL(9,K12:K15)</f>
        <v>114980465.12505874</v>
      </c>
      <c r="M16" s="144"/>
      <c r="N16" s="131"/>
      <c r="O16" s="131"/>
    </row>
    <row r="17" spans="1:15">
      <c r="I17" s="100"/>
      <c r="J17" s="102"/>
      <c r="K17" s="100"/>
      <c r="M17" s="98"/>
      <c r="N17" s="126"/>
      <c r="O17" s="126"/>
    </row>
    <row r="18" spans="1:15">
      <c r="A18" s="63" t="s">
        <v>7</v>
      </c>
      <c r="I18" s="100"/>
      <c r="J18" s="102"/>
      <c r="K18" s="100"/>
      <c r="M18" s="98"/>
      <c r="N18" s="126"/>
      <c r="O18" s="126"/>
    </row>
    <row r="19" spans="1:15">
      <c r="A19" s="89" t="s">
        <v>3</v>
      </c>
      <c r="B19" s="89" t="s">
        <v>39</v>
      </c>
      <c r="C19" s="89" t="s">
        <v>37</v>
      </c>
      <c r="D19" s="89" t="s">
        <v>35</v>
      </c>
      <c r="E19" s="89" t="s">
        <v>76</v>
      </c>
      <c r="F19" s="89" t="s">
        <v>70</v>
      </c>
      <c r="G19" s="89" t="str">
        <f>E19&amp;F19&amp;D19</f>
        <v>DHYDPDGP</v>
      </c>
      <c r="H19" s="89" t="str">
        <f>B19&amp;D19</f>
        <v>403HPDGP</v>
      </c>
      <c r="I19" s="102">
        <v>3155265.4</v>
      </c>
      <c r="J19" s="102">
        <f>SUMIF('Pages 6.1.4-6.1.17'!$F$12:$F$119,'Pages 6.1.2-6.1.3'!G19,'Pages 6.1.4-6.1.17'!$CG$12:$CG$119)</f>
        <v>3712595.2774537471</v>
      </c>
      <c r="K19" s="100">
        <f>J19-I19</f>
        <v>557329.87745374721</v>
      </c>
      <c r="M19" s="142"/>
      <c r="N19" s="143"/>
      <c r="O19" s="143"/>
    </row>
    <row r="20" spans="1:15">
      <c r="A20" s="89" t="s">
        <v>4</v>
      </c>
      <c r="B20" s="89" t="s">
        <v>39</v>
      </c>
      <c r="C20" s="89" t="s">
        <v>37</v>
      </c>
      <c r="D20" s="89" t="s">
        <v>36</v>
      </c>
      <c r="E20" s="89" t="s">
        <v>76</v>
      </c>
      <c r="F20" s="89" t="s">
        <v>70</v>
      </c>
      <c r="G20" s="89" t="str">
        <f>E20&amp;F20&amp;D20</f>
        <v>DHYDPDGU</v>
      </c>
      <c r="H20" s="89" t="str">
        <f>B20&amp;D20</f>
        <v>403HPDGU</v>
      </c>
      <c r="I20" s="100">
        <v>974113.64</v>
      </c>
      <c r="J20" s="102">
        <f>SUMIF('Pages 6.1.4-6.1.17'!$F$12:$F$119,'Pages 6.1.2-6.1.3'!G20,'Pages 6.1.4-6.1.17'!$CG$12:$CG$119)</f>
        <v>1363511.7522710906</v>
      </c>
      <c r="K20" s="100">
        <f>J20-I20</f>
        <v>389398.11227109062</v>
      </c>
      <c r="M20" s="142"/>
      <c r="N20" s="143"/>
      <c r="O20" s="143"/>
    </row>
    <row r="21" spans="1:15">
      <c r="A21" s="89" t="s">
        <v>5</v>
      </c>
      <c r="B21" s="89" t="s">
        <v>39</v>
      </c>
      <c r="C21" s="89" t="s">
        <v>40</v>
      </c>
      <c r="D21" s="89" t="s">
        <v>40</v>
      </c>
      <c r="E21" s="89" t="s">
        <v>76</v>
      </c>
      <c r="F21" s="89" t="s">
        <v>70</v>
      </c>
      <c r="G21" s="89" t="str">
        <f>E21&amp;F21&amp;D21</f>
        <v>DHYDPSG-P</v>
      </c>
      <c r="H21" s="89" t="str">
        <f>B21&amp;D21</f>
        <v>403HPSG-P</v>
      </c>
      <c r="I21" s="102">
        <v>13739980.01</v>
      </c>
      <c r="J21" s="102">
        <f>SUMIF('Pages 6.1.4-6.1.17'!$F$12:$F$119,'Pages 6.1.2-6.1.3'!G21,'Pages 6.1.4-6.1.17'!$CG$12:$CG$119)+'Pages 6.1.4-6.1.17'!CG28</f>
        <v>20484963.245116752</v>
      </c>
      <c r="K21" s="100">
        <f>J21-I21</f>
        <v>6744983.2351167519</v>
      </c>
      <c r="M21" s="142"/>
      <c r="N21" s="143"/>
      <c r="O21" s="143"/>
    </row>
    <row r="22" spans="1:15">
      <c r="A22" s="89" t="s">
        <v>5</v>
      </c>
      <c r="B22" s="89" t="s">
        <v>39</v>
      </c>
      <c r="C22" s="89" t="s">
        <v>41</v>
      </c>
      <c r="D22" s="89" t="s">
        <v>41</v>
      </c>
      <c r="E22" s="89" t="s">
        <v>76</v>
      </c>
      <c r="F22" s="89" t="s">
        <v>70</v>
      </c>
      <c r="G22" s="89" t="str">
        <f>E22&amp;F22&amp;D22</f>
        <v>DHYDPSG-U</v>
      </c>
      <c r="H22" s="89" t="str">
        <f>B22&amp;D22</f>
        <v>403HPSG-U</v>
      </c>
      <c r="I22" s="102">
        <v>761649.55999999982</v>
      </c>
      <c r="J22" s="102">
        <f>SUMIF('Pages 6.1.4-6.1.17'!$F$12:$F$119,'Pages 6.1.2-6.1.3'!G22,'Pages 6.1.4-6.1.17'!$CG$12:$CG$119)</f>
        <v>5476203.8712806636</v>
      </c>
      <c r="K22" s="100">
        <f>J22-I22</f>
        <v>4714554.3112806641</v>
      </c>
      <c r="M22" s="142"/>
      <c r="N22" s="143"/>
      <c r="O22" s="143"/>
    </row>
    <row r="23" spans="1:15">
      <c r="A23" s="89" t="s">
        <v>8</v>
      </c>
      <c r="I23" s="99">
        <f>SUBTOTAL(9,I19:I22)</f>
        <v>18631008.609999999</v>
      </c>
      <c r="J23" s="110">
        <f>SUBTOTAL(9,J19:J22)</f>
        <v>31037274.146122254</v>
      </c>
      <c r="K23" s="99">
        <f>SUBTOTAL(9,K19:K22)</f>
        <v>12406265.536122255</v>
      </c>
      <c r="M23" s="144"/>
      <c r="N23" s="131"/>
      <c r="O23" s="131"/>
    </row>
    <row r="24" spans="1:15">
      <c r="I24" s="100"/>
      <c r="J24" s="102"/>
      <c r="K24" s="100"/>
      <c r="M24" s="98"/>
      <c r="N24" s="126"/>
      <c r="O24" s="126"/>
    </row>
    <row r="25" spans="1:15">
      <c r="A25" s="63" t="s">
        <v>9</v>
      </c>
      <c r="I25" s="100"/>
      <c r="J25" s="102"/>
      <c r="K25" s="100"/>
      <c r="M25" s="98"/>
      <c r="N25" s="126"/>
      <c r="O25" s="126"/>
    </row>
    <row r="26" spans="1:15">
      <c r="A26" s="89" t="s">
        <v>4</v>
      </c>
      <c r="B26" s="89" t="s">
        <v>42</v>
      </c>
      <c r="C26" s="89" t="s">
        <v>37</v>
      </c>
      <c r="D26" s="89" t="s">
        <v>36</v>
      </c>
      <c r="E26" s="89" t="s">
        <v>76</v>
      </c>
      <c r="F26" s="89" t="s">
        <v>71</v>
      </c>
      <c r="G26" s="89" t="str">
        <f>E26&amp;F26&amp;D26</f>
        <v>DOTHPDGU</v>
      </c>
      <c r="H26" s="89" t="str">
        <f>B26&amp;D26</f>
        <v>403OPDGU</v>
      </c>
      <c r="I26" s="100">
        <v>52518.12</v>
      </c>
      <c r="J26" s="102">
        <f>SUMIF('Pages 6.1.4-6.1.17'!$F$12:$F$119,'Pages 6.1.2-6.1.3'!G26,'Pages 6.1.4-6.1.17'!$CG$12:$CG$119)</f>
        <v>0</v>
      </c>
      <c r="K26" s="100">
        <f>J26-I26</f>
        <v>-52518.12</v>
      </c>
      <c r="M26" s="142"/>
      <c r="N26" s="143"/>
      <c r="O26" s="143"/>
    </row>
    <row r="27" spans="1:15">
      <c r="A27" s="89" t="s">
        <v>5</v>
      </c>
      <c r="B27" s="89" t="s">
        <v>42</v>
      </c>
      <c r="C27" s="89" t="s">
        <v>37</v>
      </c>
      <c r="D27" s="89" t="s">
        <v>37</v>
      </c>
      <c r="E27" s="89" t="s">
        <v>76</v>
      </c>
      <c r="F27" s="89" t="s">
        <v>71</v>
      </c>
      <c r="G27" s="89" t="str">
        <f>E27&amp;F27&amp;D27</f>
        <v>DOTHPSG</v>
      </c>
      <c r="H27" s="89" t="str">
        <f>B27&amp;D27</f>
        <v>403OPSG</v>
      </c>
      <c r="I27" s="100">
        <v>32140421.460000001</v>
      </c>
      <c r="J27" s="102">
        <f>SUMIF('Pages 6.1.4-6.1.17'!$F$12:$F$119,'Pages 6.1.2-6.1.3'!G27,'Pages 6.1.4-6.1.17'!$CG$12:$CG$119)</f>
        <v>56550927.253997207</v>
      </c>
      <c r="K27" s="100">
        <f>J27-I27</f>
        <v>24410505.793997206</v>
      </c>
      <c r="M27" s="142"/>
      <c r="N27" s="143"/>
      <c r="O27" s="143"/>
    </row>
    <row r="28" spans="1:15">
      <c r="A28" s="89" t="s">
        <v>93</v>
      </c>
      <c r="B28" s="89" t="s">
        <v>42</v>
      </c>
      <c r="C28" s="89" t="s">
        <v>167</v>
      </c>
      <c r="D28" s="89" t="s">
        <v>167</v>
      </c>
      <c r="E28" s="89" t="s">
        <v>76</v>
      </c>
      <c r="F28" s="89" t="s">
        <v>71</v>
      </c>
      <c r="G28" s="89" t="str">
        <f>E28&amp;F28&amp;D28</f>
        <v>DOTHPSG-W</v>
      </c>
      <c r="H28" s="89" t="str">
        <f>B28&amp;D28</f>
        <v>403OPSG-W</v>
      </c>
      <c r="I28" s="100">
        <v>81000775.879999995</v>
      </c>
      <c r="J28" s="102">
        <f>SUMIF('Pages 6.1.4-6.1.17'!$F$12:$F$119,'Pages 6.1.2-6.1.3'!G28,'Pages 6.1.4-6.1.17'!$CG$12:$CG$119)</f>
        <v>66673885.932347335</v>
      </c>
      <c r="K28" s="100">
        <f>J28-I28</f>
        <v>-14326889.94765266</v>
      </c>
      <c r="M28" s="142"/>
      <c r="N28" s="143"/>
      <c r="O28" s="143"/>
    </row>
    <row r="29" spans="1:15">
      <c r="A29" s="89" t="s">
        <v>5</v>
      </c>
      <c r="B29" s="89" t="s">
        <v>42</v>
      </c>
      <c r="C29" s="89" t="s">
        <v>37</v>
      </c>
      <c r="D29" s="89" t="s">
        <v>43</v>
      </c>
      <c r="E29" s="89" t="s">
        <v>76</v>
      </c>
      <c r="F29" s="89" t="s">
        <v>71</v>
      </c>
      <c r="G29" s="89" t="str">
        <f>E29&amp;F29&amp;D29</f>
        <v>DOTHPSSGCT</v>
      </c>
      <c r="H29" s="89" t="str">
        <f>B29&amp;D29</f>
        <v>403OPSSGCT</v>
      </c>
      <c r="I29" s="100">
        <v>2682682.7799999998</v>
      </c>
      <c r="J29" s="102">
        <f>SUMIF('Pages 6.1.4-6.1.17'!$F$12:$F$119,'Pages 6.1.2-6.1.3'!G29,'Pages 6.1.4-6.1.17'!$CG$12:$CG$119)</f>
        <v>3034681.9616521094</v>
      </c>
      <c r="K29" s="100">
        <f>J29-I29</f>
        <v>351999.1816521096</v>
      </c>
      <c r="M29" s="142"/>
      <c r="N29" s="143"/>
      <c r="O29" s="143"/>
    </row>
    <row r="30" spans="1:15">
      <c r="A30" s="89" t="s">
        <v>10</v>
      </c>
      <c r="I30" s="99">
        <f>SUBTOTAL(9,I26:I29)</f>
        <v>115876398.23999999</v>
      </c>
      <c r="J30" s="110">
        <f>SUBTOTAL(9,J26:J29)</f>
        <v>126259495.14799665</v>
      </c>
      <c r="K30" s="99">
        <f>SUBTOTAL(9,K26:K29)</f>
        <v>10383096.907996655</v>
      </c>
      <c r="M30" s="98"/>
      <c r="N30" s="131"/>
      <c r="O30" s="131"/>
    </row>
    <row r="31" spans="1:15">
      <c r="I31" s="100"/>
      <c r="J31" s="102"/>
      <c r="K31" s="100"/>
      <c r="M31" s="98"/>
      <c r="N31" s="126"/>
      <c r="O31" s="126"/>
    </row>
    <row r="32" spans="1:15">
      <c r="A32" s="63" t="s">
        <v>11</v>
      </c>
      <c r="I32" s="100"/>
      <c r="J32" s="102"/>
      <c r="K32" s="100"/>
      <c r="M32" s="98"/>
      <c r="N32" s="126"/>
      <c r="O32" s="126"/>
    </row>
    <row r="33" spans="1:15">
      <c r="A33" s="89" t="s">
        <v>3</v>
      </c>
      <c r="B33" s="89" t="s">
        <v>44</v>
      </c>
      <c r="C33" s="89" t="s">
        <v>37</v>
      </c>
      <c r="D33" s="89" t="s">
        <v>35</v>
      </c>
      <c r="E33" s="89" t="s">
        <v>76</v>
      </c>
      <c r="F33" s="89" t="s">
        <v>85</v>
      </c>
      <c r="G33" s="89" t="str">
        <f>E33&amp;F33&amp;D33</f>
        <v>DTRNPDGP</v>
      </c>
      <c r="H33" s="89" t="str">
        <f>B33&amp;D33</f>
        <v>403TPDGP</v>
      </c>
      <c r="I33" s="100">
        <v>10872013.16</v>
      </c>
      <c r="J33" s="102">
        <f>SUMIF('Pages 6.1.4-6.1.17'!$F$12:$F$119,'Pages 6.1.2-6.1.3'!G33,'Pages 6.1.4-6.1.17'!$CG$12:$CG$119)</f>
        <v>9543386.7408545632</v>
      </c>
      <c r="K33" s="100">
        <f>J33-I33</f>
        <v>-1328626.419145437</v>
      </c>
      <c r="M33" s="142"/>
      <c r="N33" s="143"/>
      <c r="O33" s="143"/>
    </row>
    <row r="34" spans="1:15">
      <c r="A34" s="89" t="s">
        <v>4</v>
      </c>
      <c r="B34" s="89" t="s">
        <v>44</v>
      </c>
      <c r="C34" s="89" t="s">
        <v>37</v>
      </c>
      <c r="D34" s="89" t="s">
        <v>36</v>
      </c>
      <c r="E34" s="89" t="s">
        <v>76</v>
      </c>
      <c r="F34" s="89" t="s">
        <v>85</v>
      </c>
      <c r="G34" s="89" t="str">
        <f>E34&amp;F34&amp;D34</f>
        <v>DTRNPDGU</v>
      </c>
      <c r="H34" s="89" t="str">
        <f>B34&amp;D34</f>
        <v>403TPDGU</v>
      </c>
      <c r="I34" s="100">
        <v>12398468.17</v>
      </c>
      <c r="J34" s="102">
        <f>SUMIF('Pages 6.1.4-6.1.17'!$F$12:$F$119,'Pages 6.1.2-6.1.3'!G34,'Pages 6.1.4-6.1.17'!$CG$12:$CG$119)</f>
        <v>11021746.313923368</v>
      </c>
      <c r="K34" s="100">
        <f>J34-I34</f>
        <v>-1376721.8560766317</v>
      </c>
      <c r="M34" s="142"/>
      <c r="N34" s="143"/>
      <c r="O34" s="143"/>
    </row>
    <row r="35" spans="1:15">
      <c r="A35" s="89" t="s">
        <v>5</v>
      </c>
      <c r="B35" s="89" t="s">
        <v>44</v>
      </c>
      <c r="C35" s="89" t="s">
        <v>37</v>
      </c>
      <c r="D35" s="89" t="s">
        <v>37</v>
      </c>
      <c r="E35" s="89" t="s">
        <v>76</v>
      </c>
      <c r="F35" s="89" t="s">
        <v>85</v>
      </c>
      <c r="G35" s="89" t="str">
        <f>E35&amp;F35&amp;D35</f>
        <v>DTRNPSG</v>
      </c>
      <c r="H35" s="89" t="str">
        <f>B35&amp;D35</f>
        <v>403TPSG</v>
      </c>
      <c r="I35" s="100">
        <v>66428041.830000006</v>
      </c>
      <c r="J35" s="102">
        <f>SUMIF('Pages 6.1.4-6.1.17'!$F$12:$F$119,'Pages 6.1.2-6.1.3'!G35,'Pages 6.1.4-6.1.17'!$CG$12:$CG$119)</f>
        <v>73499792.100577414</v>
      </c>
      <c r="K35" s="100">
        <f>J35-I35</f>
        <v>7071750.2705774084</v>
      </c>
      <c r="M35" s="142"/>
      <c r="N35" s="143"/>
      <c r="O35" s="143"/>
    </row>
    <row r="36" spans="1:15">
      <c r="A36" s="89" t="s">
        <v>12</v>
      </c>
      <c r="I36" s="99">
        <f>SUBTOTAL(9,I33:I35)</f>
        <v>89698523.159999996</v>
      </c>
      <c r="J36" s="110">
        <f>SUBTOTAL(9,J33:J35)</f>
        <v>94064925.155355349</v>
      </c>
      <c r="K36" s="99">
        <f>SUBTOTAL(9,K33:K35)</f>
        <v>4366401.9953553397</v>
      </c>
      <c r="M36" s="98"/>
      <c r="N36" s="131"/>
      <c r="O36" s="131"/>
    </row>
    <row r="37" spans="1:15">
      <c r="I37" s="100"/>
      <c r="J37" s="102"/>
      <c r="K37" s="100"/>
      <c r="M37" s="98"/>
      <c r="N37" s="126"/>
      <c r="O37" s="126"/>
    </row>
    <row r="38" spans="1:15">
      <c r="A38" s="63" t="s">
        <v>13</v>
      </c>
      <c r="I38" s="100"/>
      <c r="J38" s="102"/>
      <c r="K38" s="100"/>
      <c r="M38" s="98"/>
      <c r="N38" s="126"/>
      <c r="O38" s="126"/>
    </row>
    <row r="39" spans="1:15">
      <c r="A39" s="89" t="s">
        <v>14</v>
      </c>
      <c r="B39" s="129">
        <v>403364</v>
      </c>
      <c r="C39" s="89" t="s">
        <v>45</v>
      </c>
      <c r="D39" s="89" t="s">
        <v>45</v>
      </c>
      <c r="E39" s="89" t="s">
        <v>76</v>
      </c>
      <c r="F39" s="89" t="s">
        <v>72</v>
      </c>
      <c r="G39" s="89" t="str">
        <f t="shared" ref="G39:G45" si="0">E39&amp;F39&amp;D39</f>
        <v>DDSTPCA</v>
      </c>
      <c r="H39" s="89" t="str">
        <f t="shared" ref="H39:H45" si="1">B39&amp;D39</f>
        <v>403364CA</v>
      </c>
      <c r="I39" s="100">
        <v>6648532.9900000012</v>
      </c>
      <c r="J39" s="102">
        <f>SUMIF('Pages 6.1.4-6.1.17'!$F$12:$F$119,'Pages 6.1.2-6.1.3'!G39,'Pages 6.1.4-6.1.17'!$CG$12:$CG$119)</f>
        <v>6957804.9339429345</v>
      </c>
      <c r="K39" s="100">
        <f t="shared" ref="K39:K45" si="2">J39-I39</f>
        <v>309271.94394293334</v>
      </c>
      <c r="M39" s="142"/>
      <c r="N39" s="143"/>
      <c r="O39" s="143"/>
    </row>
    <row r="40" spans="1:15">
      <c r="A40" s="89" t="s">
        <v>15</v>
      </c>
      <c r="B40" s="129">
        <v>403364</v>
      </c>
      <c r="C40" s="89" t="s">
        <v>46</v>
      </c>
      <c r="D40" s="89" t="s">
        <v>46</v>
      </c>
      <c r="E40" s="89" t="s">
        <v>76</v>
      </c>
      <c r="F40" s="89" t="s">
        <v>72</v>
      </c>
      <c r="G40" s="89" t="str">
        <f t="shared" si="0"/>
        <v>DDSTPOR</v>
      </c>
      <c r="H40" s="89" t="str">
        <f t="shared" si="1"/>
        <v>403364OR</v>
      </c>
      <c r="I40" s="100">
        <v>51050255.379999995</v>
      </c>
      <c r="J40" s="102">
        <f>SUMIF('Pages 6.1.4-6.1.17'!$F$12:$F$119,'Pages 6.1.2-6.1.3'!G40,'Pages 6.1.4-6.1.17'!$CG$12:$CG$119)</f>
        <v>47278436.887860604</v>
      </c>
      <c r="K40" s="100">
        <f t="shared" si="2"/>
        <v>-3771818.4921393916</v>
      </c>
      <c r="M40" s="142"/>
      <c r="N40" s="143"/>
      <c r="O40" s="143"/>
    </row>
    <row r="41" spans="1:15">
      <c r="A41" s="89" t="s">
        <v>16</v>
      </c>
      <c r="B41" s="129">
        <v>403364</v>
      </c>
      <c r="C41" s="89" t="s">
        <v>47</v>
      </c>
      <c r="D41" s="89" t="s">
        <v>47</v>
      </c>
      <c r="E41" s="89" t="s">
        <v>76</v>
      </c>
      <c r="F41" s="89" t="s">
        <v>72</v>
      </c>
      <c r="G41" s="89" t="str">
        <f t="shared" si="0"/>
        <v>DDSTPWA</v>
      </c>
      <c r="H41" s="89" t="str">
        <f t="shared" si="1"/>
        <v>403364WA</v>
      </c>
      <c r="I41" s="100">
        <v>12923767.709999999</v>
      </c>
      <c r="J41" s="102">
        <f>SUMIF('Pages 6.1.4-6.1.17'!$F$12:$F$119,'Pages 6.1.2-6.1.3'!G41,'Pages 6.1.4-6.1.17'!$CG$12:$CG$119)</f>
        <v>12208851.477325911</v>
      </c>
      <c r="K41" s="100">
        <f t="shared" si="2"/>
        <v>-714916.23267408833</v>
      </c>
      <c r="M41" s="142"/>
      <c r="N41" s="143"/>
      <c r="O41" s="143"/>
    </row>
    <row r="42" spans="1:15">
      <c r="A42" s="89" t="s">
        <v>17</v>
      </c>
      <c r="B42" s="129">
        <v>403364</v>
      </c>
      <c r="C42" s="89" t="s">
        <v>48</v>
      </c>
      <c r="D42" s="89" t="s">
        <v>48</v>
      </c>
      <c r="E42" s="89" t="s">
        <v>76</v>
      </c>
      <c r="F42" s="89" t="s">
        <v>72</v>
      </c>
      <c r="G42" s="89" t="str">
        <f t="shared" si="0"/>
        <v>DDSTPWYP</v>
      </c>
      <c r="H42" s="89" t="str">
        <f t="shared" si="1"/>
        <v>403364WYP</v>
      </c>
      <c r="I42" s="100">
        <v>14695199.68</v>
      </c>
      <c r="J42" s="102">
        <f>SUMIF('Pages 6.1.4-6.1.17'!$F$12:$F$119,'Pages 6.1.2-6.1.3'!G42,'Pages 6.1.4-6.1.17'!$CG$12:$CG$119)</f>
        <v>16128226.092134465</v>
      </c>
      <c r="K42" s="100">
        <f t="shared" si="2"/>
        <v>1433026.4121344648</v>
      </c>
      <c r="M42" s="142"/>
      <c r="N42" s="143"/>
      <c r="O42" s="143"/>
    </row>
    <row r="43" spans="1:15">
      <c r="A43" s="89" t="s">
        <v>18</v>
      </c>
      <c r="B43" s="129">
        <v>403364</v>
      </c>
      <c r="C43" s="89" t="s">
        <v>49</v>
      </c>
      <c r="D43" s="89" t="s">
        <v>49</v>
      </c>
      <c r="E43" s="89" t="s">
        <v>76</v>
      </c>
      <c r="F43" s="89" t="s">
        <v>72</v>
      </c>
      <c r="G43" s="89" t="str">
        <f t="shared" si="0"/>
        <v>DDSTPUT</v>
      </c>
      <c r="H43" s="89" t="str">
        <f t="shared" si="1"/>
        <v>403364UT</v>
      </c>
      <c r="I43" s="100">
        <v>62158622.679999992</v>
      </c>
      <c r="J43" s="102">
        <f>SUMIF('Pages 6.1.4-6.1.17'!$F$12:$F$119,'Pages 6.1.2-6.1.3'!G43,'Pages 6.1.4-6.1.17'!$CG$12:$CG$119)</f>
        <v>68127082.020558655</v>
      </c>
      <c r="K43" s="100">
        <f t="shared" si="2"/>
        <v>5968459.340558663</v>
      </c>
      <c r="M43" s="142"/>
      <c r="N43" s="143"/>
      <c r="O43" s="143"/>
    </row>
    <row r="44" spans="1:15">
      <c r="A44" s="89" t="s">
        <v>19</v>
      </c>
      <c r="B44" s="129">
        <v>403364</v>
      </c>
      <c r="C44" s="89" t="s">
        <v>50</v>
      </c>
      <c r="D44" s="89" t="s">
        <v>50</v>
      </c>
      <c r="E44" s="89" t="s">
        <v>76</v>
      </c>
      <c r="F44" s="89" t="s">
        <v>72</v>
      </c>
      <c r="G44" s="89" t="str">
        <f t="shared" si="0"/>
        <v>DDSTPID</v>
      </c>
      <c r="H44" s="89" t="str">
        <f t="shared" si="1"/>
        <v>403364ID</v>
      </c>
      <c r="I44" s="100">
        <v>7502992.6799999997</v>
      </c>
      <c r="J44" s="102">
        <f>SUMIF('Pages 6.1.4-6.1.17'!$F$12:$F$119,'Pages 6.1.2-6.1.3'!G44,'Pages 6.1.4-6.1.17'!$CG$12:$CG$119)</f>
        <v>8420277.0642173383</v>
      </c>
      <c r="K44" s="100">
        <f t="shared" si="2"/>
        <v>917284.38421733864</v>
      </c>
      <c r="M44" s="142"/>
      <c r="N44" s="143"/>
      <c r="O44" s="143"/>
    </row>
    <row r="45" spans="1:15">
      <c r="A45" s="89" t="s">
        <v>20</v>
      </c>
      <c r="B45" s="129">
        <v>403364</v>
      </c>
      <c r="C45" s="89" t="s">
        <v>51</v>
      </c>
      <c r="D45" s="89" t="s">
        <v>51</v>
      </c>
      <c r="E45" s="89" t="s">
        <v>76</v>
      </c>
      <c r="F45" s="89" t="s">
        <v>72</v>
      </c>
      <c r="G45" s="89" t="str">
        <f t="shared" si="0"/>
        <v>DDSTPWYU</v>
      </c>
      <c r="H45" s="89" t="str">
        <f t="shared" si="1"/>
        <v>403364WYU</v>
      </c>
      <c r="I45" s="100">
        <v>2968622.33</v>
      </c>
      <c r="J45" s="102">
        <f>SUMIF('Pages 6.1.4-6.1.17'!$F$12:$F$119,'Pages 6.1.2-6.1.3'!G45,'Pages 6.1.4-6.1.17'!$CG$12:$CG$119)</f>
        <v>3149830.3177597309</v>
      </c>
      <c r="K45" s="100">
        <f t="shared" si="2"/>
        <v>181207.98775973078</v>
      </c>
      <c r="M45" s="142"/>
      <c r="N45" s="143"/>
      <c r="O45" s="143"/>
    </row>
    <row r="46" spans="1:15">
      <c r="A46" s="89" t="s">
        <v>21</v>
      </c>
      <c r="I46" s="99">
        <f>SUBTOTAL(9,I39:I45)</f>
        <v>157947993.45000002</v>
      </c>
      <c r="J46" s="110">
        <f>SUBTOTAL(9,J39:J45)</f>
        <v>162270508.79379961</v>
      </c>
      <c r="K46" s="99">
        <f>SUBTOTAL(9,K39:K45)</f>
        <v>4322515.3437996507</v>
      </c>
      <c r="M46" s="98"/>
      <c r="N46" s="131"/>
      <c r="O46" s="131"/>
    </row>
    <row r="47" spans="1:15">
      <c r="I47" s="100"/>
      <c r="J47" s="102"/>
      <c r="K47" s="100"/>
      <c r="M47" s="98"/>
      <c r="N47" s="126"/>
      <c r="O47" s="126"/>
    </row>
    <row r="48" spans="1:15">
      <c r="A48" s="70" t="s">
        <v>22</v>
      </c>
      <c r="I48" s="100"/>
      <c r="J48" s="102"/>
      <c r="K48" s="100"/>
      <c r="M48" s="98"/>
      <c r="N48" s="126"/>
      <c r="O48" s="126"/>
    </row>
    <row r="49" spans="1:15">
      <c r="A49" s="89" t="s">
        <v>14</v>
      </c>
      <c r="B49" s="89" t="s">
        <v>52</v>
      </c>
      <c r="C49" s="89" t="s">
        <v>45</v>
      </c>
      <c r="D49" s="89" t="s">
        <v>45</v>
      </c>
      <c r="E49" s="89" t="s">
        <v>76</v>
      </c>
      <c r="F49" s="89" t="s">
        <v>73</v>
      </c>
      <c r="G49" s="89" t="str">
        <f t="shared" ref="G49:G63" si="3">E49&amp;F49&amp;D49</f>
        <v>DGNLPCA</v>
      </c>
      <c r="H49" s="89" t="str">
        <f t="shared" ref="H49:H63" si="4">B49&amp;D49</f>
        <v>403GPCA</v>
      </c>
      <c r="I49" s="100">
        <v>308511.53000000003</v>
      </c>
      <c r="J49" s="102">
        <f>SUMIF('Pages 6.1.4-6.1.17'!$F$12:$F$119,'Pages 6.1.2-6.1.3'!G49,'Pages 6.1.4-6.1.17'!$CG$12:$CG$119)</f>
        <v>407576.42877401481</v>
      </c>
      <c r="K49" s="100">
        <f t="shared" ref="K49:K63" si="5">J49-I49</f>
        <v>99064.898774014786</v>
      </c>
      <c r="M49" s="142"/>
      <c r="N49" s="143"/>
      <c r="O49" s="143"/>
    </row>
    <row r="50" spans="1:15">
      <c r="A50" s="89" t="s">
        <v>15</v>
      </c>
      <c r="B50" s="89" t="s">
        <v>52</v>
      </c>
      <c r="C50" s="89" t="s">
        <v>46</v>
      </c>
      <c r="D50" s="89" t="s">
        <v>46</v>
      </c>
      <c r="E50" s="89" t="s">
        <v>76</v>
      </c>
      <c r="F50" s="89" t="s">
        <v>73</v>
      </c>
      <c r="G50" s="89" t="str">
        <f t="shared" si="3"/>
        <v>DGNLPOR</v>
      </c>
      <c r="H50" s="89" t="str">
        <f t="shared" si="4"/>
        <v>403GPOR</v>
      </c>
      <c r="I50" s="100">
        <v>4361032.6900000004</v>
      </c>
      <c r="J50" s="102">
        <f>SUMIF('Pages 6.1.4-6.1.17'!$F$12:$F$119,'Pages 6.1.2-6.1.3'!G50,'Pages 6.1.4-6.1.17'!$CG$12:$CG$119)</f>
        <v>4357397.3385422435</v>
      </c>
      <c r="K50" s="100">
        <f t="shared" si="5"/>
        <v>-3635.351457756944</v>
      </c>
      <c r="M50" s="142"/>
      <c r="N50" s="143"/>
      <c r="O50" s="143"/>
    </row>
    <row r="51" spans="1:15">
      <c r="A51" s="89" t="s">
        <v>16</v>
      </c>
      <c r="B51" s="89" t="s">
        <v>52</v>
      </c>
      <c r="C51" s="89" t="s">
        <v>47</v>
      </c>
      <c r="D51" s="89" t="s">
        <v>47</v>
      </c>
      <c r="E51" s="89" t="s">
        <v>76</v>
      </c>
      <c r="F51" s="89" t="s">
        <v>73</v>
      </c>
      <c r="G51" s="89" t="str">
        <f t="shared" si="3"/>
        <v>DGNLPWA</v>
      </c>
      <c r="H51" s="89" t="str">
        <f t="shared" si="4"/>
        <v>403GPWA</v>
      </c>
      <c r="I51" s="100">
        <v>1536027.31</v>
      </c>
      <c r="J51" s="102">
        <f>SUMIF('Pages 6.1.4-6.1.17'!$F$12:$F$119,'Pages 6.1.2-6.1.3'!G51,'Pages 6.1.4-6.1.17'!$CG$12:$CG$119)</f>
        <v>1259857.0883426939</v>
      </c>
      <c r="K51" s="100">
        <f t="shared" si="5"/>
        <v>-276170.22165730619</v>
      </c>
      <c r="M51" s="142"/>
      <c r="N51" s="143"/>
      <c r="O51" s="143"/>
    </row>
    <row r="52" spans="1:15">
      <c r="A52" s="89" t="s">
        <v>17</v>
      </c>
      <c r="B52" s="89" t="s">
        <v>52</v>
      </c>
      <c r="C52" s="89" t="s">
        <v>48</v>
      </c>
      <c r="D52" s="89" t="s">
        <v>48</v>
      </c>
      <c r="E52" s="89" t="s">
        <v>76</v>
      </c>
      <c r="F52" s="89" t="s">
        <v>73</v>
      </c>
      <c r="G52" s="89" t="str">
        <f t="shared" si="3"/>
        <v>DGNLPWYP</v>
      </c>
      <c r="H52" s="89" t="str">
        <f t="shared" si="4"/>
        <v>403GPWYP</v>
      </c>
      <c r="I52" s="100">
        <v>2368548.92</v>
      </c>
      <c r="J52" s="102">
        <f>SUMIF('Pages 6.1.4-6.1.17'!$F$12:$F$119,'Pages 6.1.2-6.1.3'!G52,'Pages 6.1.4-6.1.17'!$CG$12:$CG$119)</f>
        <v>2117707.6136187296</v>
      </c>
      <c r="K52" s="100">
        <f t="shared" si="5"/>
        <v>-250841.30638127029</v>
      </c>
      <c r="M52" s="142"/>
      <c r="N52" s="143"/>
      <c r="O52" s="143"/>
    </row>
    <row r="53" spans="1:15">
      <c r="A53" s="89" t="s">
        <v>18</v>
      </c>
      <c r="B53" s="89" t="s">
        <v>52</v>
      </c>
      <c r="C53" s="89" t="s">
        <v>49</v>
      </c>
      <c r="D53" s="89" t="s">
        <v>49</v>
      </c>
      <c r="E53" s="89" t="s">
        <v>76</v>
      </c>
      <c r="F53" s="89" t="s">
        <v>73</v>
      </c>
      <c r="G53" s="89" t="str">
        <f t="shared" si="3"/>
        <v>DGNLPUT</v>
      </c>
      <c r="H53" s="89" t="str">
        <f t="shared" si="4"/>
        <v>403GPUT</v>
      </c>
      <c r="I53" s="100">
        <v>4587355.59</v>
      </c>
      <c r="J53" s="102">
        <f>SUMIF('Pages 6.1.4-6.1.17'!$F$12:$F$119,'Pages 6.1.2-6.1.3'!G53,'Pages 6.1.4-6.1.17'!$CG$12:$CG$119)</f>
        <v>4632356.8075201074</v>
      </c>
      <c r="K53" s="100">
        <f t="shared" si="5"/>
        <v>45001.217520107515</v>
      </c>
      <c r="M53" s="142"/>
      <c r="N53" s="143"/>
      <c r="O53" s="143"/>
    </row>
    <row r="54" spans="1:15">
      <c r="A54" s="89" t="s">
        <v>19</v>
      </c>
      <c r="B54" s="89" t="s">
        <v>52</v>
      </c>
      <c r="C54" s="89" t="s">
        <v>50</v>
      </c>
      <c r="D54" s="89" t="s">
        <v>50</v>
      </c>
      <c r="E54" s="89" t="s">
        <v>76</v>
      </c>
      <c r="F54" s="89" t="s">
        <v>73</v>
      </c>
      <c r="G54" s="89" t="str">
        <f t="shared" si="3"/>
        <v>DGNLPID</v>
      </c>
      <c r="H54" s="89" t="str">
        <f t="shared" si="4"/>
        <v>403GPID</v>
      </c>
      <c r="I54" s="100">
        <v>850378.52</v>
      </c>
      <c r="J54" s="102">
        <f>SUMIF('Pages 6.1.4-6.1.17'!$F$12:$F$119,'Pages 6.1.2-6.1.3'!G54,'Pages 6.1.4-6.1.17'!$CG$12:$CG$119)</f>
        <v>884508.86385753506</v>
      </c>
      <c r="K54" s="100">
        <f t="shared" si="5"/>
        <v>34130.343857535045</v>
      </c>
      <c r="M54" s="142"/>
      <c r="N54" s="143"/>
      <c r="O54" s="143"/>
    </row>
    <row r="55" spans="1:15">
      <c r="A55" s="89" t="s">
        <v>20</v>
      </c>
      <c r="B55" s="89" t="s">
        <v>52</v>
      </c>
      <c r="C55" s="89" t="s">
        <v>51</v>
      </c>
      <c r="D55" s="89" t="s">
        <v>51</v>
      </c>
      <c r="E55" s="89" t="s">
        <v>76</v>
      </c>
      <c r="F55" s="89" t="s">
        <v>73</v>
      </c>
      <c r="G55" s="89" t="str">
        <f t="shared" si="3"/>
        <v>DGNLPWYU</v>
      </c>
      <c r="H55" s="89" t="str">
        <f t="shared" si="4"/>
        <v>403GPWYU</v>
      </c>
      <c r="I55" s="100">
        <v>453272.1</v>
      </c>
      <c r="J55" s="102">
        <f>SUMIF('Pages 6.1.4-6.1.17'!$F$12:$F$119,'Pages 6.1.2-6.1.3'!G55,'Pages 6.1.4-6.1.17'!$CG$12:$CG$119)</f>
        <v>333560.45766438253</v>
      </c>
      <c r="K55" s="100">
        <f t="shared" si="5"/>
        <v>-119711.64233561745</v>
      </c>
      <c r="M55" s="142"/>
      <c r="N55" s="143"/>
      <c r="O55" s="143"/>
    </row>
    <row r="56" spans="1:15">
      <c r="A56" s="89" t="s">
        <v>3</v>
      </c>
      <c r="B56" s="89" t="s">
        <v>52</v>
      </c>
      <c r="C56" s="89" t="s">
        <v>37</v>
      </c>
      <c r="D56" s="89" t="s">
        <v>35</v>
      </c>
      <c r="E56" s="89" t="s">
        <v>76</v>
      </c>
      <c r="F56" s="89" t="s">
        <v>73</v>
      </c>
      <c r="G56" s="89" t="str">
        <f t="shared" si="3"/>
        <v>DGNLPDGP</v>
      </c>
      <c r="H56" s="89" t="str">
        <f t="shared" si="4"/>
        <v>403GPDGP</v>
      </c>
      <c r="I56" s="102">
        <v>87032.51</v>
      </c>
      <c r="J56" s="102">
        <f>SUMIF('Pages 6.1.4-6.1.17'!$F$12:$F$119,'Pages 6.1.2-6.1.3'!G56,'Pages 6.1.4-6.1.17'!$CG$12:$CG$119)</f>
        <v>44293.888447995407</v>
      </c>
      <c r="K56" s="100">
        <f t="shared" si="5"/>
        <v>-42738.621552004588</v>
      </c>
      <c r="M56" s="142"/>
      <c r="N56" s="143"/>
      <c r="O56" s="143"/>
    </row>
    <row r="57" spans="1:15">
      <c r="A57" s="89" t="s">
        <v>4</v>
      </c>
      <c r="B57" s="89" t="s">
        <v>52</v>
      </c>
      <c r="C57" s="89" t="s">
        <v>37</v>
      </c>
      <c r="D57" s="89" t="s">
        <v>36</v>
      </c>
      <c r="E57" s="89" t="s">
        <v>76</v>
      </c>
      <c r="F57" s="89" t="s">
        <v>73</v>
      </c>
      <c r="G57" s="89" t="str">
        <f t="shared" si="3"/>
        <v>DGNLPDGU</v>
      </c>
      <c r="H57" s="89" t="str">
        <f t="shared" si="4"/>
        <v>403GPDGU</v>
      </c>
      <c r="I57" s="100">
        <v>119052.48</v>
      </c>
      <c r="J57" s="102">
        <f>SUMIF('Pages 6.1.4-6.1.17'!$F$12:$F$119,'Pages 6.1.2-6.1.3'!G57,'Pages 6.1.4-6.1.17'!$CG$12:$CG$119)</f>
        <v>51767.55298335597</v>
      </c>
      <c r="K57" s="100">
        <f t="shared" si="5"/>
        <v>-67284.927016644026</v>
      </c>
      <c r="M57" s="142"/>
      <c r="N57" s="143"/>
      <c r="O57" s="143"/>
    </row>
    <row r="58" spans="1:15">
      <c r="A58" s="89" t="s">
        <v>5</v>
      </c>
      <c r="B58" s="89" t="s">
        <v>52</v>
      </c>
      <c r="C58" s="89" t="s">
        <v>37</v>
      </c>
      <c r="D58" s="89" t="s">
        <v>37</v>
      </c>
      <c r="E58" s="89" t="s">
        <v>76</v>
      </c>
      <c r="F58" s="89" t="s">
        <v>73</v>
      </c>
      <c r="G58" s="89" t="str">
        <f t="shared" si="3"/>
        <v>DGNLPSG</v>
      </c>
      <c r="H58" s="89" t="str">
        <f t="shared" si="4"/>
        <v>403GPSG</v>
      </c>
      <c r="I58" s="102">
        <v>7601900.4100000001</v>
      </c>
      <c r="J58" s="102">
        <f>SUMIF('Pages 6.1.4-6.1.17'!$F$12:$F$119,'Pages 6.1.2-6.1.3'!G58,'Pages 6.1.4-6.1.17'!$CG$12:$CG$119)</f>
        <v>8332100.8279454727</v>
      </c>
      <c r="K58" s="100">
        <f t="shared" si="5"/>
        <v>730200.41794547252</v>
      </c>
      <c r="M58" s="142"/>
      <c r="N58" s="143"/>
      <c r="O58" s="143"/>
    </row>
    <row r="59" spans="1:15">
      <c r="A59" s="89" t="s">
        <v>23</v>
      </c>
      <c r="B59" s="89" t="s">
        <v>52</v>
      </c>
      <c r="C59" s="89" t="s">
        <v>53</v>
      </c>
      <c r="D59" s="89" t="s">
        <v>53</v>
      </c>
      <c r="E59" s="89" t="s">
        <v>76</v>
      </c>
      <c r="F59" s="89" t="s">
        <v>73</v>
      </c>
      <c r="G59" s="89" t="str">
        <f t="shared" si="3"/>
        <v>DGNLPSO</v>
      </c>
      <c r="H59" s="89" t="str">
        <f t="shared" si="4"/>
        <v>403GPSO</v>
      </c>
      <c r="I59" s="100">
        <v>14437197.779999999</v>
      </c>
      <c r="J59" s="102">
        <f>SUMIF('Pages 6.1.4-6.1.17'!$F$12:$F$119,'Pages 6.1.2-6.1.3'!G59,'Pages 6.1.4-6.1.17'!$CG$12:$CG$119)</f>
        <v>14137241.433989055</v>
      </c>
      <c r="K59" s="100">
        <f t="shared" si="5"/>
        <v>-299956.34601094387</v>
      </c>
      <c r="M59" s="142"/>
      <c r="N59" s="143"/>
      <c r="O59" s="143"/>
    </row>
    <row r="60" spans="1:15">
      <c r="A60" s="89" t="s">
        <v>23</v>
      </c>
      <c r="B60" s="89" t="s">
        <v>52</v>
      </c>
      <c r="C60" s="89" t="s">
        <v>37</v>
      </c>
      <c r="D60" s="89" t="s">
        <v>38</v>
      </c>
      <c r="E60" s="89" t="s">
        <v>76</v>
      </c>
      <c r="F60" s="89" t="s">
        <v>73</v>
      </c>
      <c r="G60" s="89" t="str">
        <f t="shared" si="3"/>
        <v>DGNLPSSGCH</v>
      </c>
      <c r="H60" s="89" t="str">
        <f t="shared" si="4"/>
        <v>403GPSSGCH</v>
      </c>
      <c r="I60" s="100">
        <v>132234.09</v>
      </c>
      <c r="J60" s="102">
        <f>SUMIF('Pages 6.1.4-6.1.17'!$F$12:$F$119,'Pages 6.1.2-6.1.3'!G60,'Pages 6.1.4-6.1.17'!$CG$12:$CG$119)</f>
        <v>128141.86856354872</v>
      </c>
      <c r="K60" s="100">
        <f t="shared" si="5"/>
        <v>-4092.2214364512765</v>
      </c>
      <c r="M60" s="142"/>
      <c r="N60" s="143"/>
      <c r="O60" s="143"/>
    </row>
    <row r="61" spans="1:15">
      <c r="A61" s="89" t="s">
        <v>23</v>
      </c>
      <c r="B61" s="89" t="s">
        <v>52</v>
      </c>
      <c r="C61" s="89" t="s">
        <v>37</v>
      </c>
      <c r="D61" s="89" t="s">
        <v>43</v>
      </c>
      <c r="E61" s="89" t="s">
        <v>76</v>
      </c>
      <c r="F61" s="89" t="s">
        <v>73</v>
      </c>
      <c r="G61" s="89" t="str">
        <f t="shared" si="3"/>
        <v>DGNLPSSGCT</v>
      </c>
      <c r="H61" s="89" t="str">
        <f t="shared" si="4"/>
        <v>403GPSSGCT</v>
      </c>
      <c r="I61" s="100">
        <v>6789.85</v>
      </c>
      <c r="J61" s="102">
        <f>SUMIF('Pages 6.1.4-6.1.17'!$F$12:$F$119,'Pages 6.1.2-6.1.3'!G61,'Pages 6.1.4-6.1.17'!$CG$12:$CG$119)</f>
        <v>7454.0761261039552</v>
      </c>
      <c r="K61" s="100">
        <f t="shared" si="5"/>
        <v>664.22612610395481</v>
      </c>
      <c r="M61" s="142"/>
      <c r="N61" s="143"/>
      <c r="O61" s="143"/>
    </row>
    <row r="62" spans="1:15">
      <c r="A62" s="89" t="s">
        <v>24</v>
      </c>
      <c r="B62" s="89" t="s">
        <v>52</v>
      </c>
      <c r="C62" s="89" t="s">
        <v>54</v>
      </c>
      <c r="D62" s="89" t="s">
        <v>54</v>
      </c>
      <c r="E62" s="89" t="s">
        <v>76</v>
      </c>
      <c r="F62" s="89" t="s">
        <v>73</v>
      </c>
      <c r="G62" s="89" t="str">
        <f t="shared" si="3"/>
        <v>DGNLPCN</v>
      </c>
      <c r="H62" s="89" t="str">
        <f t="shared" si="4"/>
        <v>403GPCN</v>
      </c>
      <c r="I62" s="100">
        <v>1647816.29</v>
      </c>
      <c r="J62" s="102">
        <f>SUMIF('Pages 6.1.4-6.1.17'!$F$12:$F$119,'Pages 6.1.2-6.1.3'!G62,'Pages 6.1.4-6.1.17'!$CG$12:$CG$119)</f>
        <v>1410873.2934037733</v>
      </c>
      <c r="K62" s="100">
        <f t="shared" si="5"/>
        <v>-236942.9965962267</v>
      </c>
      <c r="M62" s="142"/>
      <c r="N62" s="143"/>
      <c r="O62" s="143"/>
    </row>
    <row r="63" spans="1:15">
      <c r="A63" s="89" t="s">
        <v>25</v>
      </c>
      <c r="B63" s="89" t="s">
        <v>52</v>
      </c>
      <c r="C63" s="89" t="s">
        <v>55</v>
      </c>
      <c r="D63" s="89" t="s">
        <v>55</v>
      </c>
      <c r="E63" s="89" t="s">
        <v>76</v>
      </c>
      <c r="F63" s="89" t="s">
        <v>73</v>
      </c>
      <c r="G63" s="89" t="str">
        <f t="shared" si="3"/>
        <v>DGNLPSE</v>
      </c>
      <c r="H63" s="89" t="str">
        <f t="shared" si="4"/>
        <v>403GPSE</v>
      </c>
      <c r="I63" s="100">
        <v>22838.39</v>
      </c>
      <c r="J63" s="102">
        <f>SUMIF('Pages 6.1.4-6.1.17'!$F$12:$F$119,'Pages 6.1.2-6.1.3'!G63,'Pages 6.1.4-6.1.17'!$CG$12:$CG$119)</f>
        <v>52142.009007881403</v>
      </c>
      <c r="K63" s="100">
        <f t="shared" si="5"/>
        <v>29303.619007881403</v>
      </c>
      <c r="M63" s="142"/>
      <c r="N63" s="143"/>
      <c r="O63" s="143"/>
    </row>
    <row r="64" spans="1:15">
      <c r="A64" s="89" t="s">
        <v>26</v>
      </c>
      <c r="I64" s="99">
        <f>SUBTOTAL(9,I49:I63)</f>
        <v>38519988.460000008</v>
      </c>
      <c r="J64" s="110">
        <f>SUBTOTAL(9,J49:J63)</f>
        <v>38156979.548786893</v>
      </c>
      <c r="K64" s="99">
        <f>SUBTOTAL(9,K49:K63)</f>
        <v>-363008.91121310613</v>
      </c>
      <c r="M64" s="144"/>
      <c r="N64" s="131"/>
      <c r="O64" s="131"/>
    </row>
    <row r="65" spans="1:15">
      <c r="I65" s="100"/>
      <c r="J65" s="102"/>
      <c r="K65" s="100"/>
      <c r="M65" s="98"/>
      <c r="N65" s="126"/>
      <c r="O65" s="126"/>
    </row>
    <row r="66" spans="1:15">
      <c r="I66" s="100"/>
      <c r="J66" s="102"/>
      <c r="K66" s="100"/>
      <c r="M66" s="98"/>
      <c r="N66" s="126"/>
      <c r="O66" s="126"/>
    </row>
    <row r="67" spans="1:15">
      <c r="A67" s="63" t="s">
        <v>27</v>
      </c>
      <c r="I67" s="99">
        <f>SUBTOTAL(9,I12:I65)</f>
        <v>566500674.71580672</v>
      </c>
      <c r="J67" s="110">
        <f>SUBTOTAL(9,J12:J65)</f>
        <v>712596410.71292639</v>
      </c>
      <c r="K67" s="71">
        <f>SUBTOTAL(9,K12:K65)</f>
        <v>146095735.99711958</v>
      </c>
      <c r="M67" s="98"/>
      <c r="N67" s="97"/>
      <c r="O67" s="97"/>
    </row>
    <row r="68" spans="1:15">
      <c r="I68" s="100"/>
      <c r="J68" s="102"/>
      <c r="K68" s="72" t="s">
        <v>136</v>
      </c>
      <c r="M68" s="98"/>
      <c r="N68" s="126"/>
      <c r="O68" s="126"/>
    </row>
    <row r="69" spans="1:15">
      <c r="I69" s="100"/>
      <c r="J69" s="102"/>
      <c r="K69" s="100"/>
      <c r="M69" s="98"/>
      <c r="N69" s="126"/>
      <c r="O69" s="126"/>
    </row>
    <row r="70" spans="1:15">
      <c r="A70" s="63" t="s">
        <v>29</v>
      </c>
      <c r="I70" s="100"/>
      <c r="J70" s="102"/>
      <c r="K70" s="100"/>
      <c r="M70" s="98"/>
      <c r="N70" s="126"/>
      <c r="O70" s="126"/>
    </row>
    <row r="71" spans="1:15" ht="9" customHeight="1">
      <c r="A71" s="63"/>
      <c r="I71" s="100"/>
      <c r="J71" s="102"/>
      <c r="K71" s="100"/>
      <c r="M71" s="98"/>
      <c r="N71" s="126"/>
      <c r="O71" s="126"/>
    </row>
    <row r="72" spans="1:15">
      <c r="A72" s="63" t="s">
        <v>58</v>
      </c>
      <c r="I72" s="100"/>
      <c r="J72" s="102"/>
      <c r="K72" s="100"/>
      <c r="M72" s="98"/>
      <c r="N72" s="126"/>
      <c r="O72" s="126"/>
    </row>
    <row r="73" spans="1:15">
      <c r="A73" s="89" t="s">
        <v>14</v>
      </c>
      <c r="B73" s="7" t="s">
        <v>64</v>
      </c>
      <c r="C73" s="6" t="s">
        <v>45</v>
      </c>
      <c r="D73" s="6" t="s">
        <v>45</v>
      </c>
      <c r="E73" s="89" t="s">
        <v>77</v>
      </c>
      <c r="F73" s="89" t="s">
        <v>75</v>
      </c>
      <c r="G73" s="89" t="str">
        <f t="shared" ref="G73:G88" si="6">E73&amp;F73&amp;D73</f>
        <v>AINTPCA</v>
      </c>
      <c r="H73" s="89" t="str">
        <f t="shared" ref="H73:H88" si="7">B73&amp;D73</f>
        <v>404IPCA</v>
      </c>
      <c r="I73" s="100">
        <v>0</v>
      </c>
      <c r="J73" s="102">
        <f>SUMIF('Pages 6.1.4-6.1.17'!$F$12:$F$119,'Pages 6.1.2-6.1.3'!G73,'Pages 6.1.4-6.1.17'!$CG$12:$CG$119)</f>
        <v>0</v>
      </c>
      <c r="K73" s="100">
        <f t="shared" ref="K73:K88" si="8">J73-I73</f>
        <v>0</v>
      </c>
      <c r="M73" s="142"/>
      <c r="N73" s="143"/>
      <c r="O73" s="143"/>
    </row>
    <row r="74" spans="1:15">
      <c r="A74" s="89" t="s">
        <v>24</v>
      </c>
      <c r="B74" s="7" t="s">
        <v>64</v>
      </c>
      <c r="C74" s="6" t="s">
        <v>54</v>
      </c>
      <c r="D74" s="6" t="s">
        <v>54</v>
      </c>
      <c r="E74" s="89" t="s">
        <v>77</v>
      </c>
      <c r="F74" s="89" t="s">
        <v>75</v>
      </c>
      <c r="G74" s="89" t="str">
        <f t="shared" si="6"/>
        <v>AINTPCN</v>
      </c>
      <c r="H74" s="89" t="str">
        <f t="shared" si="7"/>
        <v>404IPCN</v>
      </c>
      <c r="I74" s="100">
        <v>6073576.0999999996</v>
      </c>
      <c r="J74" s="102">
        <f>SUMIF('Pages 6.1.4-6.1.17'!$F$12:$F$119,'Pages 6.1.2-6.1.3'!G74,'Pages 6.1.4-6.1.17'!$CG$12:$CG$119)</f>
        <v>3753468.5006493866</v>
      </c>
      <c r="K74" s="100">
        <f t="shared" si="8"/>
        <v>-2320107.5993506131</v>
      </c>
      <c r="M74" s="142"/>
      <c r="N74" s="143"/>
      <c r="O74" s="143"/>
    </row>
    <row r="75" spans="1:15">
      <c r="A75" s="89" t="s">
        <v>4</v>
      </c>
      <c r="B75" s="7" t="s">
        <v>64</v>
      </c>
      <c r="C75" s="7" t="s">
        <v>37</v>
      </c>
      <c r="D75" s="7" t="s">
        <v>36</v>
      </c>
      <c r="E75" s="89" t="s">
        <v>77</v>
      </c>
      <c r="F75" s="89" t="s">
        <v>75</v>
      </c>
      <c r="G75" s="89" t="str">
        <f t="shared" si="6"/>
        <v>AINTPDGU</v>
      </c>
      <c r="H75" s="89" t="str">
        <f t="shared" si="7"/>
        <v>404IPDGU</v>
      </c>
      <c r="I75" s="100">
        <v>16400.59</v>
      </c>
      <c r="J75" s="102">
        <f>SUMIF('Pages 6.1.4-6.1.17'!$F$12:$F$119,'Pages 6.1.2-6.1.3'!G75,'Pages 6.1.4-6.1.17'!$CG$12:$CG$119)</f>
        <v>16519.830000000002</v>
      </c>
      <c r="K75" s="100">
        <f t="shared" si="8"/>
        <v>119.2400000000016</v>
      </c>
      <c r="M75" s="142"/>
      <c r="N75" s="143"/>
      <c r="O75" s="143"/>
    </row>
    <row r="76" spans="1:15">
      <c r="A76" s="89" t="s">
        <v>3</v>
      </c>
      <c r="B76" s="7" t="s">
        <v>64</v>
      </c>
      <c r="C76" s="7" t="s">
        <v>37</v>
      </c>
      <c r="D76" s="7" t="s">
        <v>35</v>
      </c>
      <c r="E76" s="89" t="s">
        <v>77</v>
      </c>
      <c r="F76" s="89" t="s">
        <v>75</v>
      </c>
      <c r="G76" s="89" t="str">
        <f t="shared" si="6"/>
        <v>AINTPDGP</v>
      </c>
      <c r="H76" s="89" t="str">
        <f t="shared" si="7"/>
        <v>404IPDGP</v>
      </c>
      <c r="I76" s="100">
        <v>32650.63</v>
      </c>
      <c r="J76" s="102">
        <f>SUMIF('Pages 6.1.4-6.1.17'!$F$12:$F$119,'Pages 6.1.2-6.1.3'!G76,'Pages 6.1.4-6.1.17'!$CG$12:$CG$119)</f>
        <v>0</v>
      </c>
      <c r="K76" s="100">
        <f t="shared" si="8"/>
        <v>-32650.63</v>
      </c>
      <c r="M76" s="142"/>
      <c r="N76" s="143"/>
      <c r="O76" s="143"/>
    </row>
    <row r="77" spans="1:15">
      <c r="A77" s="89" t="s">
        <v>19</v>
      </c>
      <c r="B77" s="7" t="s">
        <v>64</v>
      </c>
      <c r="C77" s="7" t="s">
        <v>50</v>
      </c>
      <c r="D77" s="7" t="s">
        <v>50</v>
      </c>
      <c r="E77" s="89" t="s">
        <v>77</v>
      </c>
      <c r="F77" s="89" t="s">
        <v>75</v>
      </c>
      <c r="G77" s="89" t="str">
        <f t="shared" si="6"/>
        <v>AINTPID</v>
      </c>
      <c r="H77" s="89" t="str">
        <f t="shared" si="7"/>
        <v>404IPID</v>
      </c>
      <c r="I77" s="100">
        <v>21165.68</v>
      </c>
      <c r="J77" s="102">
        <f>SUMIF('Pages 6.1.4-6.1.17'!$F$12:$F$119,'Pages 6.1.2-6.1.3'!G77,'Pages 6.1.4-6.1.17'!$CG$12:$CG$119)</f>
        <v>21162.578865169649</v>
      </c>
      <c r="K77" s="100">
        <f t="shared" si="8"/>
        <v>-3.1011348303509294</v>
      </c>
      <c r="M77" s="142"/>
      <c r="N77" s="143"/>
      <c r="O77" s="143"/>
    </row>
    <row r="78" spans="1:15">
      <c r="A78" s="89" t="s">
        <v>15</v>
      </c>
      <c r="B78" s="7" t="s">
        <v>64</v>
      </c>
      <c r="C78" s="6" t="s">
        <v>46</v>
      </c>
      <c r="D78" s="6" t="s">
        <v>46</v>
      </c>
      <c r="E78" s="89" t="s">
        <v>77</v>
      </c>
      <c r="F78" s="89" t="s">
        <v>75</v>
      </c>
      <c r="G78" s="89" t="str">
        <f t="shared" si="6"/>
        <v>AINTPOR</v>
      </c>
      <c r="H78" s="89" t="str">
        <f t="shared" si="7"/>
        <v>404IPOR</v>
      </c>
      <c r="I78" s="100">
        <v>15523.66</v>
      </c>
      <c r="J78" s="102">
        <f>SUMIF('Pages 6.1.4-6.1.17'!$F$12:$F$119,'Pages 6.1.2-6.1.3'!G78,'Pages 6.1.4-6.1.17'!$CG$12:$CG$119)</f>
        <v>16114.794010897276</v>
      </c>
      <c r="K78" s="100">
        <f t="shared" si="8"/>
        <v>591.13401089727631</v>
      </c>
      <c r="M78" s="142"/>
      <c r="N78" s="143"/>
      <c r="O78" s="143"/>
    </row>
    <row r="79" spans="1:15">
      <c r="A79" s="89" t="s">
        <v>25</v>
      </c>
      <c r="B79" s="7" t="s">
        <v>64</v>
      </c>
      <c r="C79" s="6" t="s">
        <v>55</v>
      </c>
      <c r="D79" s="6" t="s">
        <v>55</v>
      </c>
      <c r="E79" s="89" t="s">
        <v>77</v>
      </c>
      <c r="F79" s="89" t="s">
        <v>75</v>
      </c>
      <c r="G79" s="89" t="str">
        <f t="shared" si="6"/>
        <v>AINTPSE</v>
      </c>
      <c r="H79" s="89" t="str">
        <f t="shared" si="7"/>
        <v>404IPSE</v>
      </c>
      <c r="I79" s="100">
        <v>55276.95</v>
      </c>
      <c r="J79" s="102">
        <f>SUMIF('Pages 6.1.4-6.1.17'!$F$12:$F$119,'Pages 6.1.2-6.1.3'!G79,'Pages 6.1.4-6.1.17'!$CG$12:$CG$119)</f>
        <v>449261.8098658371</v>
      </c>
      <c r="K79" s="100">
        <f t="shared" si="8"/>
        <v>393984.85986583709</v>
      </c>
      <c r="M79" s="142"/>
      <c r="N79" s="143"/>
      <c r="O79" s="143"/>
    </row>
    <row r="80" spans="1:15">
      <c r="A80" s="89" t="s">
        <v>5</v>
      </c>
      <c r="B80" s="7" t="s">
        <v>64</v>
      </c>
      <c r="C80" s="6" t="s">
        <v>37</v>
      </c>
      <c r="D80" s="6" t="s">
        <v>37</v>
      </c>
      <c r="E80" s="89" t="s">
        <v>77</v>
      </c>
      <c r="F80" s="89" t="s">
        <v>75</v>
      </c>
      <c r="G80" s="89" t="str">
        <f t="shared" si="6"/>
        <v>AINTPSG</v>
      </c>
      <c r="H80" s="89" t="str">
        <f t="shared" si="7"/>
        <v>404IPSG</v>
      </c>
      <c r="I80" s="102">
        <v>10890069.619999999</v>
      </c>
      <c r="J80" s="102">
        <f>SUMIF('Pages 6.1.4-6.1.17'!$F$12:$F$119,'Pages 6.1.2-6.1.3'!G80,'Pages 6.1.4-6.1.17'!$CG$12:$CG$119)</f>
        <v>6579449.4015842192</v>
      </c>
      <c r="K80" s="100">
        <f t="shared" si="8"/>
        <v>-4310620.21841578</v>
      </c>
      <c r="M80" s="142"/>
      <c r="N80" s="143"/>
      <c r="O80" s="143"/>
    </row>
    <row r="81" spans="1:15">
      <c r="A81" s="89" t="s">
        <v>62</v>
      </c>
      <c r="B81" s="7" t="s">
        <v>64</v>
      </c>
      <c r="C81" s="6" t="s">
        <v>40</v>
      </c>
      <c r="D81" s="6" t="s">
        <v>40</v>
      </c>
      <c r="E81" s="89" t="s">
        <v>77</v>
      </c>
      <c r="F81" s="89" t="s">
        <v>75</v>
      </c>
      <c r="G81" s="89" t="str">
        <f t="shared" si="6"/>
        <v>AINTPSG-P</v>
      </c>
      <c r="H81" s="89" t="str">
        <f t="shared" si="7"/>
        <v>404IPSG-P</v>
      </c>
      <c r="I81" s="102">
        <v>2594555.6900000209</v>
      </c>
      <c r="J81" s="102">
        <f>SUMIF('Pages 6.1.4-6.1.17'!$F$12:$F$119,'Pages 6.1.2-6.1.3'!G81,'Pages 6.1.4-6.1.17'!$CG$12:$CG$119)+'Pages 6.1.4-6.1.17'!CG97</f>
        <v>2568409.9474352226</v>
      </c>
      <c r="K81" s="100">
        <f>J81-I81</f>
        <v>-26145.742564798333</v>
      </c>
      <c r="M81" s="142"/>
      <c r="N81" s="143"/>
      <c r="O81" s="143"/>
    </row>
    <row r="82" spans="1:15">
      <c r="A82" s="89" t="s">
        <v>62</v>
      </c>
      <c r="B82" s="7" t="s">
        <v>64</v>
      </c>
      <c r="C82" s="6" t="s">
        <v>41</v>
      </c>
      <c r="D82" s="6" t="s">
        <v>41</v>
      </c>
      <c r="E82" s="89" t="s">
        <v>77</v>
      </c>
      <c r="F82" s="89" t="s">
        <v>75</v>
      </c>
      <c r="G82" s="89" t="str">
        <f t="shared" si="6"/>
        <v>AINTPSG-U</v>
      </c>
      <c r="H82" s="89" t="str">
        <f t="shared" si="7"/>
        <v>404IPSG-U</v>
      </c>
      <c r="I82" s="100">
        <v>307779.17</v>
      </c>
      <c r="J82" s="102">
        <f>SUMIF('Pages 6.1.4-6.1.17'!$F$12:$F$119,'Pages 6.1.2-6.1.3'!G82,'Pages 6.1.4-6.1.17'!$CG$12:$CG$119)</f>
        <v>306234.11129285954</v>
      </c>
      <c r="K82" s="100">
        <f t="shared" si="8"/>
        <v>-1545.0587071404443</v>
      </c>
      <c r="M82" s="142"/>
      <c r="N82" s="143"/>
      <c r="O82" s="143"/>
    </row>
    <row r="83" spans="1:15">
      <c r="A83" s="89" t="s">
        <v>5</v>
      </c>
      <c r="B83" s="7" t="s">
        <v>64</v>
      </c>
      <c r="C83" s="7" t="s">
        <v>37</v>
      </c>
      <c r="D83" s="7" t="s">
        <v>38</v>
      </c>
      <c r="E83" s="89" t="s">
        <v>77</v>
      </c>
      <c r="F83" s="89" t="s">
        <v>75</v>
      </c>
      <c r="G83" s="89" t="str">
        <f t="shared" si="6"/>
        <v>AINTPSSGCH</v>
      </c>
      <c r="H83" s="89" t="str">
        <f t="shared" si="7"/>
        <v>404IPSSGCH</v>
      </c>
      <c r="I83" s="100">
        <v>210949.19</v>
      </c>
      <c r="J83" s="102">
        <f>SUMIF('Pages 6.1.4-6.1.17'!$F$12:$F$119,'Pages 6.1.2-6.1.3'!G83,'Pages 6.1.4-6.1.17'!$CG$12:$CG$119)</f>
        <v>0</v>
      </c>
      <c r="K83" s="100">
        <f t="shared" si="8"/>
        <v>-210949.19</v>
      </c>
      <c r="M83" s="142"/>
      <c r="N83" s="143"/>
      <c r="O83" s="143"/>
    </row>
    <row r="84" spans="1:15">
      <c r="A84" s="89" t="s">
        <v>23</v>
      </c>
      <c r="B84" s="7" t="s">
        <v>64</v>
      </c>
      <c r="C84" s="6" t="s">
        <v>53</v>
      </c>
      <c r="D84" s="6" t="s">
        <v>53</v>
      </c>
      <c r="E84" s="89" t="s">
        <v>77</v>
      </c>
      <c r="F84" s="89" t="s">
        <v>75</v>
      </c>
      <c r="G84" s="89" t="str">
        <f t="shared" si="6"/>
        <v>AINTPSO</v>
      </c>
      <c r="H84" s="89" t="str">
        <f t="shared" si="7"/>
        <v>404IPSO</v>
      </c>
      <c r="I84" s="100">
        <v>15779027.98</v>
      </c>
      <c r="J84" s="102">
        <f>SUMIF('Pages 6.1.4-6.1.17'!$F$12:$F$119,'Pages 6.1.2-6.1.3'!G84,'Pages 6.1.4-6.1.17'!$CG$12:$CG$119)</f>
        <v>20322192.227829371</v>
      </c>
      <c r="K84" s="100">
        <f t="shared" si="8"/>
        <v>4543164.2478293702</v>
      </c>
      <c r="M84" s="142"/>
      <c r="N84" s="143"/>
      <c r="O84" s="143"/>
    </row>
    <row r="85" spans="1:15">
      <c r="A85" s="89" t="s">
        <v>18</v>
      </c>
      <c r="B85" s="7" t="s">
        <v>64</v>
      </c>
      <c r="C85" s="6" t="s">
        <v>49</v>
      </c>
      <c r="D85" s="6" t="s">
        <v>49</v>
      </c>
      <c r="E85" s="89" t="s">
        <v>77</v>
      </c>
      <c r="F85" s="89" t="s">
        <v>75</v>
      </c>
      <c r="G85" s="89" t="str">
        <f t="shared" si="6"/>
        <v>AINTPUT</v>
      </c>
      <c r="H85" s="89" t="str">
        <f t="shared" si="7"/>
        <v>404IPUT</v>
      </c>
      <c r="I85" s="100">
        <v>18071.03</v>
      </c>
      <c r="J85" s="102">
        <f>SUMIF('Pages 6.1.4-6.1.17'!$F$12:$F$119,'Pages 6.1.2-6.1.3'!G85,'Pages 6.1.4-6.1.17'!$CG$12:$CG$119)</f>
        <v>23184.068536672865</v>
      </c>
      <c r="K85" s="100">
        <f t="shared" si="8"/>
        <v>5113.038536672866</v>
      </c>
      <c r="M85" s="142"/>
      <c r="N85" s="143"/>
      <c r="O85" s="143"/>
    </row>
    <row r="86" spans="1:15">
      <c r="A86" s="89" t="s">
        <v>16</v>
      </c>
      <c r="B86" s="7" t="s">
        <v>64</v>
      </c>
      <c r="C86" s="6" t="s">
        <v>47</v>
      </c>
      <c r="D86" s="6" t="s">
        <v>47</v>
      </c>
      <c r="E86" s="89" t="s">
        <v>77</v>
      </c>
      <c r="F86" s="89" t="s">
        <v>75</v>
      </c>
      <c r="G86" s="89" t="str">
        <f t="shared" si="6"/>
        <v>AINTPWA</v>
      </c>
      <c r="H86" s="89" t="str">
        <f t="shared" si="7"/>
        <v>404IPWA</v>
      </c>
      <c r="I86" s="100">
        <v>0</v>
      </c>
      <c r="J86" s="102">
        <f>SUMIF('Pages 6.1.4-6.1.17'!$F$12:$F$119,'Pages 6.1.2-6.1.3'!G86,'Pages 6.1.4-6.1.17'!$CG$12:$CG$119)</f>
        <v>0</v>
      </c>
      <c r="K86" s="100">
        <f t="shared" si="8"/>
        <v>0</v>
      </c>
      <c r="M86" s="142"/>
      <c r="N86" s="143"/>
      <c r="O86" s="143"/>
    </row>
    <row r="87" spans="1:15">
      <c r="A87" s="89" t="s">
        <v>17</v>
      </c>
      <c r="B87" s="7" t="s">
        <v>64</v>
      </c>
      <c r="C87" s="6" t="s">
        <v>48</v>
      </c>
      <c r="D87" s="6" t="s">
        <v>48</v>
      </c>
      <c r="E87" s="89" t="s">
        <v>77</v>
      </c>
      <c r="F87" s="89" t="s">
        <v>75</v>
      </c>
      <c r="G87" s="89" t="str">
        <f t="shared" si="6"/>
        <v>AINTPWYP</v>
      </c>
      <c r="H87" s="89" t="str">
        <f t="shared" si="7"/>
        <v>404IPWYP</v>
      </c>
      <c r="I87" s="100">
        <v>144937.79999999999</v>
      </c>
      <c r="J87" s="102">
        <f>SUMIF('Pages 6.1.4-6.1.17'!$F$12:$F$119,'Pages 6.1.2-6.1.3'!G87,'Pages 6.1.4-6.1.17'!$CG$12:$CG$119)</f>
        <v>154471.58579878273</v>
      </c>
      <c r="K87" s="100">
        <f t="shared" si="8"/>
        <v>9533.7857987827447</v>
      </c>
      <c r="M87" s="142"/>
      <c r="N87" s="143"/>
      <c r="O87" s="143"/>
    </row>
    <row r="88" spans="1:15">
      <c r="A88" s="89" t="s">
        <v>20</v>
      </c>
      <c r="B88" s="7" t="s">
        <v>64</v>
      </c>
      <c r="C88" s="6" t="s">
        <v>51</v>
      </c>
      <c r="D88" s="6" t="s">
        <v>51</v>
      </c>
      <c r="E88" s="89" t="s">
        <v>77</v>
      </c>
      <c r="F88" s="89" t="s">
        <v>75</v>
      </c>
      <c r="G88" s="89" t="str">
        <f t="shared" si="6"/>
        <v>AINTPWYU</v>
      </c>
      <c r="H88" s="89" t="str">
        <f t="shared" si="7"/>
        <v>404IPWYU</v>
      </c>
      <c r="I88" s="100">
        <v>0</v>
      </c>
      <c r="J88" s="102">
        <f>SUMIF('Pages 6.1.4-6.1.17'!$F$12:$F$119,'Pages 6.1.2-6.1.3'!G88,'Pages 6.1.4-6.1.17'!$CG$12:$CG$119)</f>
        <v>0</v>
      </c>
      <c r="K88" s="100">
        <f t="shared" si="8"/>
        <v>0</v>
      </c>
      <c r="M88" s="142"/>
      <c r="N88" s="143"/>
      <c r="O88" s="143"/>
    </row>
    <row r="89" spans="1:15">
      <c r="A89" s="89" t="s">
        <v>63</v>
      </c>
      <c r="B89" s="6"/>
      <c r="C89" s="6"/>
      <c r="D89" s="6"/>
      <c r="I89" s="99">
        <f>SUBTOTAL(9,I73:I88)</f>
        <v>36159984.090000018</v>
      </c>
      <c r="J89" s="110">
        <f>SUBTOTAL(9,J73:J88)</f>
        <v>34210468.855868421</v>
      </c>
      <c r="K89" s="99">
        <f>SUBTOTAL(9,K73:K88)</f>
        <v>-1949515.2341316019</v>
      </c>
      <c r="M89" s="98"/>
      <c r="N89" s="131"/>
      <c r="O89" s="131"/>
    </row>
    <row r="90" spans="1:15">
      <c r="I90" s="100"/>
      <c r="J90" s="102"/>
      <c r="K90" s="100"/>
      <c r="M90" s="98"/>
      <c r="N90" s="126"/>
      <c r="O90" s="126"/>
    </row>
    <row r="91" spans="1:15">
      <c r="A91" s="63" t="s">
        <v>7</v>
      </c>
      <c r="I91" s="100"/>
      <c r="J91" s="102"/>
      <c r="K91" s="100"/>
      <c r="M91" s="98"/>
      <c r="N91" s="126"/>
      <c r="O91" s="126"/>
    </row>
    <row r="92" spans="1:15">
      <c r="A92" s="89" t="s">
        <v>3</v>
      </c>
      <c r="B92" s="89" t="s">
        <v>65</v>
      </c>
      <c r="C92" s="89" t="s">
        <v>37</v>
      </c>
      <c r="D92" s="89" t="s">
        <v>35</v>
      </c>
      <c r="E92" s="89" t="s">
        <v>77</v>
      </c>
      <c r="F92" s="89" t="s">
        <v>70</v>
      </c>
      <c r="G92" s="89" t="str">
        <f>E92&amp;F92&amp;D92</f>
        <v>AHYDPDGP</v>
      </c>
      <c r="H92" s="89" t="str">
        <f>B92&amp;D92</f>
        <v>404HPDGP</v>
      </c>
      <c r="I92" s="100">
        <v>0</v>
      </c>
      <c r="J92" s="102">
        <f>SUMIF('Pages 6.1.4-6.1.17'!$F$12:$F$119,'Pages 6.1.2-6.1.3'!G92,'Pages 6.1.4-6.1.17'!$CG$12:$CG$119)</f>
        <v>0</v>
      </c>
      <c r="K92" s="100">
        <f>J92-I92</f>
        <v>0</v>
      </c>
      <c r="M92" s="142"/>
      <c r="N92" s="143"/>
      <c r="O92" s="143"/>
    </row>
    <row r="93" spans="1:15">
      <c r="A93" s="89" t="s">
        <v>5</v>
      </c>
      <c r="B93" s="89" t="s">
        <v>65</v>
      </c>
      <c r="C93" s="89" t="s">
        <v>40</v>
      </c>
      <c r="D93" s="89" t="s">
        <v>40</v>
      </c>
      <c r="E93" s="89" t="s">
        <v>77</v>
      </c>
      <c r="F93" s="89" t="s">
        <v>70</v>
      </c>
      <c r="G93" s="89" t="str">
        <f>E93&amp;F93&amp;D93</f>
        <v>AHYDPSG-P</v>
      </c>
      <c r="H93" s="89" t="str">
        <f>B93&amp;D93</f>
        <v>404HPSG-P</v>
      </c>
      <c r="I93" s="100">
        <v>274020.58</v>
      </c>
      <c r="J93" s="102">
        <f>SUMIF('Pages 6.1.4-6.1.17'!$F$12:$F$119,'Pages 6.1.2-6.1.3'!G93,'Pages 6.1.4-6.1.17'!$CG$12:$CG$119)</f>
        <v>274246.72920866002</v>
      </c>
      <c r="K93" s="100">
        <f>J93-I93</f>
        <v>226.14920866000466</v>
      </c>
      <c r="M93" s="142"/>
      <c r="N93" s="143"/>
      <c r="O93" s="143"/>
    </row>
    <row r="94" spans="1:15">
      <c r="A94" s="89" t="s">
        <v>5</v>
      </c>
      <c r="B94" s="89" t="s">
        <v>65</v>
      </c>
      <c r="C94" s="89" t="s">
        <v>41</v>
      </c>
      <c r="D94" s="89" t="s">
        <v>41</v>
      </c>
      <c r="E94" s="89" t="s">
        <v>77</v>
      </c>
      <c r="F94" s="89" t="s">
        <v>70</v>
      </c>
      <c r="G94" s="89" t="str">
        <f>E94&amp;F94&amp;D94</f>
        <v>AHYDPSG-U</v>
      </c>
      <c r="H94" s="89" t="str">
        <f>B94&amp;D94</f>
        <v>404HPSG-U</v>
      </c>
      <c r="I94" s="100">
        <v>9670.26</v>
      </c>
      <c r="J94" s="102">
        <f>SUMIF('Pages 6.1.4-6.1.17'!$F$12:$F$119,'Pages 6.1.2-6.1.3'!G94,'Pages 6.1.4-6.1.17'!$CG$12:$CG$119)</f>
        <v>0</v>
      </c>
      <c r="K94" s="100">
        <f>J94-I94</f>
        <v>-9670.26</v>
      </c>
      <c r="M94" s="142"/>
      <c r="N94" s="143"/>
      <c r="O94" s="143"/>
    </row>
    <row r="95" spans="1:15">
      <c r="A95" s="89" t="s">
        <v>8</v>
      </c>
      <c r="I95" s="99">
        <f>SUBTOTAL(9,I92:I94)</f>
        <v>283690.84000000003</v>
      </c>
      <c r="J95" s="110">
        <f>SUBTOTAL(9,J92:J94)</f>
        <v>274246.72920866002</v>
      </c>
      <c r="K95" s="99">
        <f>SUBTOTAL(9,K92:K94)</f>
        <v>-9444.1107913399956</v>
      </c>
      <c r="M95" s="98"/>
      <c r="N95" s="131"/>
      <c r="O95" s="131"/>
    </row>
    <row r="96" spans="1:15">
      <c r="I96" s="100"/>
      <c r="J96" s="102"/>
      <c r="K96" s="100"/>
      <c r="M96" s="98"/>
      <c r="N96" s="126"/>
      <c r="O96" s="126"/>
    </row>
    <row r="97" spans="1:15">
      <c r="A97" s="63" t="s">
        <v>9</v>
      </c>
      <c r="I97" s="100"/>
      <c r="J97" s="102"/>
      <c r="K97" s="100"/>
      <c r="M97" s="98"/>
      <c r="N97" s="126"/>
      <c r="O97" s="126"/>
    </row>
    <row r="98" spans="1:15">
      <c r="A98" s="89" t="s">
        <v>5</v>
      </c>
      <c r="B98" s="89" t="s">
        <v>66</v>
      </c>
      <c r="C98" s="89" t="s">
        <v>37</v>
      </c>
      <c r="D98" s="89" t="s">
        <v>43</v>
      </c>
      <c r="E98" s="89" t="s">
        <v>77</v>
      </c>
      <c r="F98" s="89" t="s">
        <v>71</v>
      </c>
      <c r="G98" s="89" t="str">
        <f>E98&amp;F98&amp;D98</f>
        <v>AOTHPSSGCT</v>
      </c>
      <c r="H98" s="89" t="str">
        <f>B98&amp;D98</f>
        <v>404OPSSGCT</v>
      </c>
      <c r="I98" s="100">
        <v>0</v>
      </c>
      <c r="J98" s="102">
        <f>SUMIF('Pages 6.1.4-6.1.17'!$F$12:$F$119,'Pages 6.1.2-6.1.3'!G98,'Pages 6.1.4-6.1.17'!$CG$12:$CG$119)</f>
        <v>0</v>
      </c>
      <c r="K98" s="100">
        <f>J98-I98</f>
        <v>0</v>
      </c>
      <c r="M98" s="142"/>
      <c r="N98" s="143"/>
      <c r="O98" s="143"/>
    </row>
    <row r="99" spans="1:15">
      <c r="A99" s="89" t="s">
        <v>57</v>
      </c>
      <c r="I99" s="99">
        <f>SUBTOTAL(9,I98)</f>
        <v>0</v>
      </c>
      <c r="J99" s="110">
        <f>SUBTOTAL(9,J98)</f>
        <v>0</v>
      </c>
      <c r="K99" s="99">
        <f>SUBTOTAL(9,K98)</f>
        <v>0</v>
      </c>
      <c r="M99" s="98"/>
      <c r="N99" s="131"/>
      <c r="O99" s="131"/>
    </row>
    <row r="100" spans="1:15">
      <c r="I100" s="100"/>
      <c r="J100" s="102"/>
      <c r="K100" s="100"/>
      <c r="M100" s="98"/>
      <c r="N100" s="126"/>
      <c r="O100" s="126"/>
    </row>
    <row r="101" spans="1:15">
      <c r="A101" s="63" t="s">
        <v>22</v>
      </c>
      <c r="I101" s="100"/>
      <c r="J101" s="102"/>
      <c r="K101" s="100"/>
      <c r="M101" s="98"/>
      <c r="N101" s="126"/>
      <c r="O101" s="126"/>
    </row>
    <row r="102" spans="1:15">
      <c r="A102" s="89" t="s">
        <v>14</v>
      </c>
      <c r="B102" s="89" t="s">
        <v>67</v>
      </c>
      <c r="C102" s="89" t="s">
        <v>45</v>
      </c>
      <c r="D102" s="89" t="s">
        <v>45</v>
      </c>
      <c r="E102" s="89" t="s">
        <v>77</v>
      </c>
      <c r="F102" s="89" t="s">
        <v>73</v>
      </c>
      <c r="G102" s="89" t="str">
        <f t="shared" ref="G102:G110" si="9">E102&amp;F102&amp;D102</f>
        <v>AGNLPCA</v>
      </c>
      <c r="H102" s="89" t="str">
        <f t="shared" ref="H102:H110" si="10">B102&amp;D102</f>
        <v>404GPCA</v>
      </c>
      <c r="I102" s="100">
        <v>38974.78</v>
      </c>
      <c r="J102" s="102">
        <f>SUMIF('Pages 6.1.4-6.1.17'!$F$12:$F$119,'Pages 6.1.2-6.1.3'!G102,'Pages 6.1.4-6.1.17'!$CG$12:$CG$119)</f>
        <v>104115.11856193004</v>
      </c>
      <c r="K102" s="100">
        <f t="shared" ref="K102:K110" si="11">J102-I102</f>
        <v>65140.338561930039</v>
      </c>
      <c r="M102" s="142"/>
      <c r="N102" s="143"/>
      <c r="O102" s="143"/>
    </row>
    <row r="103" spans="1:15">
      <c r="A103" s="89" t="s">
        <v>23</v>
      </c>
      <c r="B103" s="89" t="s">
        <v>67</v>
      </c>
      <c r="C103" s="89" t="s">
        <v>54</v>
      </c>
      <c r="D103" s="89" t="s">
        <v>54</v>
      </c>
      <c r="E103" s="89" t="s">
        <v>77</v>
      </c>
      <c r="F103" s="89" t="s">
        <v>73</v>
      </c>
      <c r="G103" s="89" t="str">
        <f t="shared" si="9"/>
        <v>AGNLPCN</v>
      </c>
      <c r="H103" s="89" t="str">
        <f t="shared" si="10"/>
        <v>404GPCN</v>
      </c>
      <c r="I103" s="100">
        <v>178276.64</v>
      </c>
      <c r="J103" s="102">
        <f>SUMIF('Pages 6.1.4-6.1.17'!$F$12:$F$119,'Pages 6.1.2-6.1.3'!G103,'Pages 6.1.4-6.1.17'!$CG$12:$CG$119)</f>
        <v>74078.435948865226</v>
      </c>
      <c r="K103" s="100">
        <f t="shared" si="11"/>
        <v>-104198.20405113479</v>
      </c>
      <c r="M103" s="142"/>
      <c r="N103" s="143"/>
      <c r="O103" s="143"/>
    </row>
    <row r="104" spans="1:15">
      <c r="A104" s="89" t="s">
        <v>15</v>
      </c>
      <c r="B104" s="89" t="s">
        <v>67</v>
      </c>
      <c r="C104" s="89" t="s">
        <v>46</v>
      </c>
      <c r="D104" s="89" t="s">
        <v>46</v>
      </c>
      <c r="E104" s="89" t="s">
        <v>77</v>
      </c>
      <c r="F104" s="89" t="s">
        <v>73</v>
      </c>
      <c r="G104" s="89" t="str">
        <f t="shared" si="9"/>
        <v>AGNLPOR</v>
      </c>
      <c r="H104" s="89" t="str">
        <f t="shared" si="10"/>
        <v>404GPOR</v>
      </c>
      <c r="I104" s="100">
        <v>236270.31</v>
      </c>
      <c r="J104" s="102">
        <f>SUMIF('Pages 6.1.4-6.1.17'!$F$12:$F$119,'Pages 6.1.2-6.1.3'!G104,'Pages 6.1.4-6.1.17'!$CG$12:$CG$119)</f>
        <v>310197.433347949</v>
      </c>
      <c r="K104" s="100">
        <f t="shared" si="11"/>
        <v>73927.123347949004</v>
      </c>
      <c r="M104" s="142"/>
      <c r="N104" s="143"/>
      <c r="O104" s="143"/>
    </row>
    <row r="105" spans="1:15">
      <c r="A105" s="89" t="s">
        <v>19</v>
      </c>
      <c r="B105" s="89" t="s">
        <v>67</v>
      </c>
      <c r="C105" s="89" t="s">
        <v>50</v>
      </c>
      <c r="D105" s="89" t="s">
        <v>50</v>
      </c>
      <c r="E105" s="89" t="s">
        <v>77</v>
      </c>
      <c r="F105" s="89" t="s">
        <v>73</v>
      </c>
      <c r="G105" s="89" t="str">
        <f t="shared" si="9"/>
        <v>AGNLPID</v>
      </c>
      <c r="H105" s="89" t="str">
        <f t="shared" si="10"/>
        <v>404GPID</v>
      </c>
      <c r="I105" s="100">
        <v>33609.910000000003</v>
      </c>
      <c r="J105" s="102">
        <f>SUMIF('Pages 6.1.4-6.1.17'!$F$12:$F$119,'Pages 6.1.2-6.1.3'!G105,'Pages 6.1.4-6.1.17'!$CG$12:$CG$119)</f>
        <v>85400.839999999982</v>
      </c>
      <c r="K105" s="100">
        <f t="shared" ref="K105" si="12">J105-I105</f>
        <v>51790.929999999978</v>
      </c>
      <c r="M105" s="142"/>
      <c r="N105" s="143"/>
      <c r="O105" s="143"/>
    </row>
    <row r="106" spans="1:15">
      <c r="A106" s="89" t="s">
        <v>23</v>
      </c>
      <c r="B106" s="89" t="s">
        <v>67</v>
      </c>
      <c r="C106" s="89" t="s">
        <v>53</v>
      </c>
      <c r="D106" s="89" t="s">
        <v>53</v>
      </c>
      <c r="E106" s="89" t="s">
        <v>77</v>
      </c>
      <c r="F106" s="89" t="s">
        <v>73</v>
      </c>
      <c r="G106" s="89" t="str">
        <f t="shared" si="9"/>
        <v>AGNLPSO</v>
      </c>
      <c r="H106" s="89" t="str">
        <f t="shared" si="10"/>
        <v>404GPSO</v>
      </c>
      <c r="I106" s="100">
        <v>1410088.73</v>
      </c>
      <c r="J106" s="102">
        <f>SUMIF('Pages 6.1.4-6.1.17'!$F$12:$F$119,'Pages 6.1.2-6.1.3'!G106,'Pages 6.1.4-6.1.17'!$CG$12:$CG$119)</f>
        <v>1556786.7288729053</v>
      </c>
      <c r="K106" s="100">
        <f t="shared" si="11"/>
        <v>146697.99887290527</v>
      </c>
      <c r="M106" s="142"/>
      <c r="N106" s="143"/>
      <c r="O106" s="143"/>
    </row>
    <row r="107" spans="1:15">
      <c r="A107" s="89" t="s">
        <v>18</v>
      </c>
      <c r="B107" s="89" t="s">
        <v>67</v>
      </c>
      <c r="C107" s="89" t="s">
        <v>49</v>
      </c>
      <c r="D107" s="89" t="s">
        <v>49</v>
      </c>
      <c r="E107" s="89" t="s">
        <v>77</v>
      </c>
      <c r="F107" s="89" t="s">
        <v>73</v>
      </c>
      <c r="G107" s="89" t="str">
        <f t="shared" si="9"/>
        <v>AGNLPUT</v>
      </c>
      <c r="H107" s="89" t="str">
        <f t="shared" si="10"/>
        <v>404GPUT</v>
      </c>
      <c r="I107" s="100">
        <v>760.04</v>
      </c>
      <c r="J107" s="102">
        <f>SUMIF('Pages 6.1.4-6.1.17'!$F$12:$F$119,'Pages 6.1.2-6.1.3'!G107,'Pages 6.1.4-6.1.17'!$CG$12:$CG$119)</f>
        <v>727.89</v>
      </c>
      <c r="K107" s="100">
        <f t="shared" si="11"/>
        <v>-32.149999999999977</v>
      </c>
      <c r="M107" s="142"/>
      <c r="N107" s="143"/>
      <c r="O107" s="143"/>
    </row>
    <row r="108" spans="1:15">
      <c r="A108" s="89" t="s">
        <v>16</v>
      </c>
      <c r="B108" s="89" t="s">
        <v>67</v>
      </c>
      <c r="C108" s="89" t="s">
        <v>47</v>
      </c>
      <c r="D108" s="89" t="s">
        <v>47</v>
      </c>
      <c r="E108" s="89" t="s">
        <v>77</v>
      </c>
      <c r="F108" s="89" t="s">
        <v>73</v>
      </c>
      <c r="G108" s="89" t="str">
        <f t="shared" si="9"/>
        <v>AGNLPWA</v>
      </c>
      <c r="H108" s="89" t="str">
        <f t="shared" si="10"/>
        <v>404GPWA</v>
      </c>
      <c r="I108" s="100">
        <v>84217.279999999999</v>
      </c>
      <c r="J108" s="102">
        <f>SUMIF('Pages 6.1.4-6.1.17'!$F$12:$F$119,'Pages 6.1.2-6.1.3'!G108,'Pages 6.1.4-6.1.17'!$CG$12:$CG$119)</f>
        <v>72434.849726174274</v>
      </c>
      <c r="K108" s="100">
        <f t="shared" si="11"/>
        <v>-11782.430273825725</v>
      </c>
      <c r="M108" s="142"/>
      <c r="N108" s="143"/>
      <c r="O108" s="143"/>
    </row>
    <row r="109" spans="1:15">
      <c r="A109" s="89" t="s">
        <v>17</v>
      </c>
      <c r="B109" s="89" t="s">
        <v>67</v>
      </c>
      <c r="C109" s="89" t="s">
        <v>48</v>
      </c>
      <c r="D109" s="89" t="s">
        <v>48</v>
      </c>
      <c r="E109" s="89" t="s">
        <v>77</v>
      </c>
      <c r="F109" s="89" t="s">
        <v>73</v>
      </c>
      <c r="G109" s="89" t="str">
        <f t="shared" si="9"/>
        <v>AGNLPWYP</v>
      </c>
      <c r="H109" s="89" t="str">
        <f t="shared" si="10"/>
        <v>404GPWYP</v>
      </c>
      <c r="I109" s="100">
        <v>393390.62</v>
      </c>
      <c r="J109" s="102">
        <f>SUMIF('Pages 6.1.4-6.1.17'!$F$12:$F$119,'Pages 6.1.2-6.1.3'!G109,'Pages 6.1.4-6.1.17'!$CG$12:$CG$119)</f>
        <v>375529.73959874874</v>
      </c>
      <c r="K109" s="100">
        <f t="shared" si="11"/>
        <v>-17860.880401251256</v>
      </c>
      <c r="M109" s="142"/>
      <c r="N109" s="143"/>
      <c r="O109" s="143"/>
    </row>
    <row r="110" spans="1:15">
      <c r="A110" s="89" t="s">
        <v>20</v>
      </c>
      <c r="B110" s="89" t="s">
        <v>67</v>
      </c>
      <c r="C110" s="89" t="s">
        <v>51</v>
      </c>
      <c r="D110" s="89" t="s">
        <v>51</v>
      </c>
      <c r="E110" s="89" t="s">
        <v>77</v>
      </c>
      <c r="F110" s="89" t="s">
        <v>73</v>
      </c>
      <c r="G110" s="89" t="str">
        <f t="shared" si="9"/>
        <v>AGNLPWYU</v>
      </c>
      <c r="H110" s="89" t="str">
        <f t="shared" si="10"/>
        <v>404GPWYU</v>
      </c>
      <c r="I110" s="100">
        <v>-1459.98</v>
      </c>
      <c r="J110" s="102">
        <f>SUMIF('Pages 6.1.4-6.1.17'!$F$12:$F$119,'Pages 6.1.2-6.1.3'!G110,'Pages 6.1.4-6.1.17'!$CG$12:$CG$119)</f>
        <v>633.14999999999986</v>
      </c>
      <c r="K110" s="100">
        <f t="shared" si="11"/>
        <v>2093.13</v>
      </c>
      <c r="M110" s="142"/>
      <c r="N110" s="143"/>
      <c r="O110" s="143"/>
    </row>
    <row r="111" spans="1:15">
      <c r="A111" s="89" t="s">
        <v>26</v>
      </c>
      <c r="I111" s="99">
        <f>SUBTOTAL(9,I102:I110)</f>
        <v>2374128.33</v>
      </c>
      <c r="J111" s="110">
        <f>SUBTOTAL(9,J102:J110)</f>
        <v>2579904.1860565729</v>
      </c>
      <c r="K111" s="99">
        <f>SUBTOTAL(9,K102:K110)</f>
        <v>205775.85605657252</v>
      </c>
      <c r="M111" s="98"/>
      <c r="N111" s="131"/>
      <c r="O111" s="131"/>
    </row>
    <row r="112" spans="1:15">
      <c r="I112" s="100"/>
      <c r="J112" s="102"/>
      <c r="K112" s="100"/>
      <c r="M112" s="126"/>
      <c r="N112" s="126"/>
      <c r="O112" s="126"/>
    </row>
    <row r="113" spans="1:15">
      <c r="A113" s="63" t="s">
        <v>86</v>
      </c>
      <c r="I113" s="99">
        <f>SUBTOTAL(9,I73:I111)</f>
        <v>38817803.260000013</v>
      </c>
      <c r="J113" s="110">
        <f>SUBTOTAL(9,J73:J111)</f>
        <v>37064619.771133661</v>
      </c>
      <c r="K113" s="71">
        <f>SUBTOTAL(9,K73:K111)</f>
        <v>-1753183.4888663697</v>
      </c>
      <c r="M113" s="126"/>
      <c r="N113" s="97"/>
      <c r="O113" s="97"/>
    </row>
    <row r="114" spans="1:15">
      <c r="I114" s="100"/>
      <c r="J114" s="102"/>
      <c r="K114" s="72" t="s">
        <v>137</v>
      </c>
      <c r="M114" s="126"/>
      <c r="N114" s="126"/>
      <c r="O114" s="126"/>
    </row>
    <row r="115" spans="1:15" ht="13.5" thickBot="1">
      <c r="A115" s="63" t="s">
        <v>95</v>
      </c>
      <c r="I115" s="145">
        <f>SUBTOTAL(9,I12:I113)</f>
        <v>605318477.97580659</v>
      </c>
      <c r="J115" s="146">
        <f>SUBTOTAL(9,J12:J113)</f>
        <v>749661030.48406005</v>
      </c>
      <c r="K115" s="145">
        <f>SUBTOTAL(9,K12:K113)</f>
        <v>144342552.50825325</v>
      </c>
      <c r="M115" s="126"/>
      <c r="N115" s="131"/>
      <c r="O115" s="131"/>
    </row>
    <row r="116" spans="1:15" ht="13.5" thickTop="1">
      <c r="J116" s="13" t="s">
        <v>207</v>
      </c>
    </row>
    <row r="117" spans="1:15">
      <c r="J117" s="13"/>
    </row>
    <row r="118" spans="1:15">
      <c r="C118" s="101" t="s">
        <v>187</v>
      </c>
      <c r="I118" s="113">
        <v>5571590.1299999794</v>
      </c>
      <c r="J118" s="103">
        <v>4483442.4000000013</v>
      </c>
      <c r="K118" s="100">
        <f>J118-I118</f>
        <v>-1088147.7299999781</v>
      </c>
      <c r="L118" s="109" t="s">
        <v>201</v>
      </c>
      <c r="N118" s="114"/>
      <c r="O118" s="107"/>
    </row>
    <row r="119" spans="1:15">
      <c r="C119" s="101" t="s">
        <v>188</v>
      </c>
      <c r="I119" s="112">
        <v>3574779</v>
      </c>
      <c r="J119" s="112">
        <v>1770617</v>
      </c>
      <c r="K119" s="100">
        <f t="shared" ref="K119" si="13">J119-I119</f>
        <v>-1804162</v>
      </c>
      <c r="L119" s="100" t="s">
        <v>204</v>
      </c>
      <c r="N119" s="112"/>
      <c r="O119" s="107"/>
    </row>
    <row r="120" spans="1:15">
      <c r="C120" s="101" t="s">
        <v>191</v>
      </c>
      <c r="I120" s="112">
        <v>2477597.3541932399</v>
      </c>
      <c r="J120" s="112">
        <v>0</v>
      </c>
      <c r="K120" s="100">
        <f>J120-I120</f>
        <v>-2477597.3541932399</v>
      </c>
      <c r="L120" s="109" t="s">
        <v>202</v>
      </c>
      <c r="N120" s="112"/>
      <c r="O120" s="107"/>
    </row>
    <row r="121" spans="1:15">
      <c r="C121" s="101" t="s">
        <v>192</v>
      </c>
      <c r="I121" s="112">
        <v>0</v>
      </c>
      <c r="J121" s="113">
        <v>-171458.519999999</v>
      </c>
      <c r="K121" s="100">
        <f>J121-I121</f>
        <v>-171458.519999999</v>
      </c>
      <c r="L121" s="100" t="s">
        <v>205</v>
      </c>
      <c r="N121" s="113"/>
      <c r="O121" s="107"/>
    </row>
    <row r="122" spans="1:15">
      <c r="C122" s="101" t="s">
        <v>193</v>
      </c>
      <c r="I122" s="112">
        <v>0</v>
      </c>
      <c r="J122" s="113">
        <v>35000.000000000007</v>
      </c>
      <c r="K122" s="100">
        <f t="shared" ref="K122:K124" si="14">J122-I122</f>
        <v>35000.000000000007</v>
      </c>
      <c r="L122" s="109" t="s">
        <v>206</v>
      </c>
      <c r="N122" s="113"/>
      <c r="O122" s="107"/>
    </row>
    <row r="123" spans="1:15">
      <c r="C123" s="101" t="s">
        <v>196</v>
      </c>
      <c r="I123" s="112">
        <v>0</v>
      </c>
      <c r="J123" s="113">
        <v>-39042375</v>
      </c>
      <c r="K123" s="100">
        <f t="shared" si="14"/>
        <v>-39042375</v>
      </c>
      <c r="L123" s="100" t="s">
        <v>204</v>
      </c>
      <c r="N123" s="113"/>
      <c r="O123" s="107"/>
    </row>
    <row r="124" spans="1:15">
      <c r="C124" s="101" t="s">
        <v>175</v>
      </c>
      <c r="I124" s="112">
        <v>0</v>
      </c>
      <c r="J124" s="113">
        <v>-25880069.176173557</v>
      </c>
      <c r="K124" s="100">
        <f t="shared" si="14"/>
        <v>-25880069.176173557</v>
      </c>
      <c r="L124" s="109" t="s">
        <v>203</v>
      </c>
      <c r="N124" s="113"/>
      <c r="O124" s="107"/>
    </row>
    <row r="125" spans="1:15">
      <c r="C125" s="101" t="s">
        <v>190</v>
      </c>
      <c r="I125" s="112">
        <v>2355941.59</v>
      </c>
      <c r="J125" s="112">
        <v>2355941.59</v>
      </c>
      <c r="K125" s="108">
        <f>J125-I125</f>
        <v>0</v>
      </c>
      <c r="N125" s="112"/>
      <c r="O125" s="107"/>
    </row>
    <row r="126" spans="1:15" ht="13.5" thickBot="1">
      <c r="C126" s="78" t="s">
        <v>189</v>
      </c>
      <c r="I126" s="130">
        <f>SUM(I118:I125)+I115</f>
        <v>619298386.04999983</v>
      </c>
      <c r="J126" s="130">
        <f>SUM(J118:J125)+J115</f>
        <v>693212128.77788651</v>
      </c>
      <c r="K126" s="130">
        <f>SUM(K118:K125)+K115</f>
        <v>73913742.727886468</v>
      </c>
    </row>
    <row r="127" spans="1:15" ht="13.5" thickTop="1">
      <c r="J127" s="13"/>
    </row>
    <row r="128" spans="1:15">
      <c r="I128" s="100"/>
      <c r="J128" s="102"/>
      <c r="K128" s="100"/>
      <c r="L128" s="89"/>
    </row>
    <row r="129" spans="2:12">
      <c r="I129" s="108"/>
      <c r="J129" s="147"/>
      <c r="K129" s="108"/>
      <c r="L129" s="89"/>
    </row>
    <row r="130" spans="2:12">
      <c r="I130" s="100"/>
      <c r="J130" s="102"/>
      <c r="K130" s="100"/>
      <c r="L130" s="89"/>
    </row>
    <row r="131" spans="2:12">
      <c r="J131" s="147"/>
      <c r="K131" s="111"/>
      <c r="L131" s="89"/>
    </row>
    <row r="132" spans="2:12">
      <c r="B132" s="63"/>
      <c r="C132" s="63"/>
      <c r="I132" s="108"/>
      <c r="J132" s="147"/>
      <c r="K132" s="108"/>
      <c r="L132" s="89"/>
    </row>
    <row r="135" spans="2:12">
      <c r="J135" s="106"/>
      <c r="L135" s="89"/>
    </row>
    <row r="143" spans="2:12">
      <c r="J143" s="147"/>
      <c r="L143" s="89"/>
    </row>
  </sheetData>
  <pageMargins left="1" right="0.75" top="0.75" bottom="0.75" header="0.5" footer="0.5"/>
  <pageSetup scale="74" fitToHeight="2" orientation="portrait" r:id="rId1"/>
  <headerFooter alignWithMargins="0">
    <oddHeader xml:space="preserve">&amp;RPage 6.1.&amp;P+1
</oddHeader>
  </headerFooter>
  <rowBreaks count="2" manualBreakCount="2">
    <brk id="68" max="11" man="1"/>
    <brk id="127" max="16383" man="1"/>
  </rowBreaks>
</worksheet>
</file>

<file path=xl/worksheets/sheet6.xml><?xml version="1.0" encoding="utf-8"?>
<worksheet xmlns="http://schemas.openxmlformats.org/spreadsheetml/2006/main" xmlns:r="http://schemas.openxmlformats.org/officeDocument/2006/relationships">
  <sheetPr codeName="Sheet2"/>
  <dimension ref="A1:CI193"/>
  <sheetViews>
    <sheetView view="pageBreakPreview" zoomScale="60" zoomScaleNormal="100" workbookViewId="0"/>
  </sheetViews>
  <sheetFormatPr defaultRowHeight="12.75"/>
  <cols>
    <col min="1" max="1" width="27.85546875" style="88" customWidth="1"/>
    <col min="2" max="2" width="9.140625" style="88" customWidth="1"/>
    <col min="3" max="5" width="9.140625" style="88" hidden="1" customWidth="1"/>
    <col min="6" max="6" width="14.28515625" style="88" hidden="1" customWidth="1"/>
    <col min="7" max="7" width="12.7109375" style="88" hidden="1" customWidth="1"/>
    <col min="8" max="8" width="13" style="88" customWidth="1"/>
    <col min="9" max="9" width="12.5703125" style="88" customWidth="1"/>
    <col min="10" max="10" width="17" style="88" bestFit="1" customWidth="1"/>
    <col min="11" max="83" width="15.85546875" style="88" customWidth="1"/>
    <col min="84" max="84" width="9.140625" style="88"/>
    <col min="85" max="85" width="15.85546875" style="88" customWidth="1"/>
    <col min="86" max="86" width="14.28515625" style="88" bestFit="1" customWidth="1"/>
    <col min="87" max="16384" width="9.140625" style="88"/>
  </cols>
  <sheetData>
    <row r="1" spans="1:87">
      <c r="A1" s="1" t="s">
        <v>179</v>
      </c>
      <c r="B1" s="1"/>
    </row>
    <row r="2" spans="1:87">
      <c r="A2" s="1" t="s">
        <v>176</v>
      </c>
      <c r="B2" s="1"/>
    </row>
    <row r="3" spans="1:87">
      <c r="A3" s="1" t="s">
        <v>214</v>
      </c>
      <c r="B3" s="1"/>
      <c r="K3" s="136"/>
      <c r="CG3" s="91"/>
    </row>
    <row r="4" spans="1:87">
      <c r="J4" s="136"/>
      <c r="K4" s="112"/>
      <c r="BW4" s="137"/>
      <c r="BX4" s="136"/>
      <c r="BY4" s="137"/>
      <c r="CG4" s="91"/>
      <c r="CI4" s="87"/>
    </row>
    <row r="5" spans="1:87">
      <c r="F5" s="137"/>
    </row>
    <row r="6" spans="1:87" ht="25.5">
      <c r="H6" s="91"/>
      <c r="I6" s="104" t="s">
        <v>195</v>
      </c>
      <c r="J6" s="4" t="s">
        <v>81</v>
      </c>
      <c r="K6" s="4" t="s">
        <v>94</v>
      </c>
      <c r="L6" s="4"/>
      <c r="M6" s="4" t="s">
        <v>81</v>
      </c>
      <c r="N6" s="4" t="s">
        <v>94</v>
      </c>
      <c r="O6" s="4"/>
      <c r="P6" s="4" t="s">
        <v>81</v>
      </c>
      <c r="Q6" s="4" t="s">
        <v>94</v>
      </c>
      <c r="R6" s="4"/>
      <c r="S6" s="4" t="s">
        <v>81</v>
      </c>
      <c r="T6" s="4" t="s">
        <v>94</v>
      </c>
      <c r="U6" s="4"/>
      <c r="V6" s="4" t="s">
        <v>81</v>
      </c>
      <c r="W6" s="4" t="s">
        <v>94</v>
      </c>
      <c r="X6" s="4"/>
      <c r="Y6" s="4" t="s">
        <v>81</v>
      </c>
      <c r="Z6" s="4" t="s">
        <v>94</v>
      </c>
      <c r="AA6" s="4"/>
      <c r="AB6" s="4" t="s">
        <v>81</v>
      </c>
      <c r="AC6" s="4" t="s">
        <v>94</v>
      </c>
      <c r="AD6" s="4"/>
      <c r="AE6" s="4" t="s">
        <v>81</v>
      </c>
      <c r="AF6" s="4" t="s">
        <v>94</v>
      </c>
      <c r="AG6" s="4"/>
      <c r="AH6" s="4" t="s">
        <v>81</v>
      </c>
      <c r="AI6" s="4" t="s">
        <v>94</v>
      </c>
      <c r="AJ6" s="4"/>
      <c r="AK6" s="4" t="s">
        <v>81</v>
      </c>
      <c r="AL6" s="4" t="s">
        <v>94</v>
      </c>
      <c r="AM6" s="4"/>
      <c r="AN6" s="4" t="s">
        <v>81</v>
      </c>
      <c r="AO6" s="4" t="s">
        <v>94</v>
      </c>
      <c r="AP6" s="4"/>
      <c r="AQ6" s="4" t="s">
        <v>81</v>
      </c>
      <c r="AR6" s="4" t="s">
        <v>94</v>
      </c>
      <c r="AS6" s="4"/>
      <c r="AT6" s="4" t="s">
        <v>81</v>
      </c>
      <c r="AU6" s="4" t="s">
        <v>94</v>
      </c>
      <c r="AV6" s="4"/>
      <c r="AW6" s="4" t="s">
        <v>81</v>
      </c>
      <c r="AX6" s="4" t="s">
        <v>94</v>
      </c>
      <c r="AY6" s="4"/>
      <c r="AZ6" s="4" t="s">
        <v>81</v>
      </c>
      <c r="BA6" s="4" t="s">
        <v>94</v>
      </c>
      <c r="BB6" s="4"/>
      <c r="BC6" s="4" t="s">
        <v>81</v>
      </c>
      <c r="BD6" s="4" t="s">
        <v>94</v>
      </c>
      <c r="BE6" s="4"/>
      <c r="BF6" s="4" t="s">
        <v>81</v>
      </c>
      <c r="BG6" s="4" t="s">
        <v>94</v>
      </c>
      <c r="BH6" s="4"/>
      <c r="BI6" s="4" t="s">
        <v>81</v>
      </c>
      <c r="BJ6" s="4" t="s">
        <v>94</v>
      </c>
      <c r="BK6" s="4"/>
      <c r="BL6" s="4" t="s">
        <v>81</v>
      </c>
      <c r="BM6" s="4" t="s">
        <v>94</v>
      </c>
      <c r="BN6" s="4"/>
      <c r="BO6" s="4" t="s">
        <v>81</v>
      </c>
      <c r="BP6" s="4" t="s">
        <v>94</v>
      </c>
      <c r="BQ6" s="4"/>
      <c r="BR6" s="4" t="s">
        <v>81</v>
      </c>
      <c r="BS6" s="4" t="s">
        <v>94</v>
      </c>
      <c r="BT6" s="4"/>
      <c r="BU6" s="4" t="s">
        <v>81</v>
      </c>
      <c r="BV6" s="4" t="s">
        <v>94</v>
      </c>
      <c r="BW6" s="4"/>
      <c r="BX6" s="4" t="s">
        <v>81</v>
      </c>
      <c r="BY6" s="4" t="s">
        <v>94</v>
      </c>
      <c r="BZ6" s="4"/>
      <c r="CA6" s="4" t="s">
        <v>81</v>
      </c>
      <c r="CB6" s="4" t="s">
        <v>94</v>
      </c>
      <c r="CC6" s="4"/>
      <c r="CD6" s="4" t="s">
        <v>81</v>
      </c>
      <c r="CE6" s="4" t="s">
        <v>94</v>
      </c>
      <c r="CG6" s="209" t="s">
        <v>211</v>
      </c>
    </row>
    <row r="7" spans="1:87">
      <c r="A7" s="2" t="s">
        <v>1</v>
      </c>
      <c r="B7" s="2" t="s">
        <v>31</v>
      </c>
      <c r="C7" s="2" t="s">
        <v>31</v>
      </c>
      <c r="D7" s="138" t="s">
        <v>68</v>
      </c>
      <c r="E7" s="138" t="s">
        <v>56</v>
      </c>
      <c r="F7" s="118" t="s">
        <v>78</v>
      </c>
      <c r="G7" s="118" t="s">
        <v>79</v>
      </c>
      <c r="H7" s="8" t="s">
        <v>173</v>
      </c>
      <c r="I7" s="8" t="s">
        <v>194</v>
      </c>
      <c r="J7" s="9">
        <v>41426</v>
      </c>
      <c r="K7" s="9">
        <v>41426</v>
      </c>
      <c r="L7" s="8" t="s">
        <v>80</v>
      </c>
      <c r="M7" s="9">
        <v>41456</v>
      </c>
      <c r="N7" s="9">
        <v>41456</v>
      </c>
      <c r="O7" s="8" t="s">
        <v>80</v>
      </c>
      <c r="P7" s="9">
        <v>41487</v>
      </c>
      <c r="Q7" s="9">
        <v>41487</v>
      </c>
      <c r="R7" s="8" t="s">
        <v>80</v>
      </c>
      <c r="S7" s="9">
        <v>41518</v>
      </c>
      <c r="T7" s="9">
        <v>41518</v>
      </c>
      <c r="U7" s="8" t="s">
        <v>80</v>
      </c>
      <c r="V7" s="9">
        <v>41548</v>
      </c>
      <c r="W7" s="9">
        <v>41548</v>
      </c>
      <c r="X7" s="8" t="s">
        <v>80</v>
      </c>
      <c r="Y7" s="9">
        <v>41579</v>
      </c>
      <c r="Z7" s="9">
        <v>41579</v>
      </c>
      <c r="AA7" s="8" t="s">
        <v>80</v>
      </c>
      <c r="AB7" s="9">
        <v>41609</v>
      </c>
      <c r="AC7" s="9">
        <v>41609</v>
      </c>
      <c r="AD7" s="8" t="s">
        <v>80</v>
      </c>
      <c r="AE7" s="9">
        <v>41640</v>
      </c>
      <c r="AF7" s="9">
        <v>41640</v>
      </c>
      <c r="AG7" s="8" t="s">
        <v>80</v>
      </c>
      <c r="AH7" s="9">
        <v>41671</v>
      </c>
      <c r="AI7" s="9">
        <v>41671</v>
      </c>
      <c r="AJ7" s="8" t="s">
        <v>80</v>
      </c>
      <c r="AK7" s="9">
        <v>41699</v>
      </c>
      <c r="AL7" s="9">
        <v>41699</v>
      </c>
      <c r="AM7" s="8" t="s">
        <v>80</v>
      </c>
      <c r="AN7" s="9">
        <v>41730</v>
      </c>
      <c r="AO7" s="9">
        <v>41730</v>
      </c>
      <c r="AP7" s="8" t="s">
        <v>80</v>
      </c>
      <c r="AQ7" s="9">
        <v>41760</v>
      </c>
      <c r="AR7" s="9">
        <v>41760</v>
      </c>
      <c r="AS7" s="8" t="s">
        <v>80</v>
      </c>
      <c r="AT7" s="9">
        <v>41791</v>
      </c>
      <c r="AU7" s="9">
        <v>41791</v>
      </c>
      <c r="AV7" s="8" t="s">
        <v>80</v>
      </c>
      <c r="AW7" s="9">
        <v>41821</v>
      </c>
      <c r="AX7" s="9">
        <v>41821</v>
      </c>
      <c r="AY7" s="8" t="s">
        <v>80</v>
      </c>
      <c r="AZ7" s="9">
        <v>41852</v>
      </c>
      <c r="BA7" s="9">
        <v>41852</v>
      </c>
      <c r="BB7" s="8" t="s">
        <v>80</v>
      </c>
      <c r="BC7" s="9">
        <v>41883</v>
      </c>
      <c r="BD7" s="9">
        <v>41883</v>
      </c>
      <c r="BE7" s="8" t="s">
        <v>80</v>
      </c>
      <c r="BF7" s="9">
        <v>41913</v>
      </c>
      <c r="BG7" s="9">
        <v>41913</v>
      </c>
      <c r="BH7" s="8" t="s">
        <v>80</v>
      </c>
      <c r="BI7" s="9">
        <v>41944</v>
      </c>
      <c r="BJ7" s="9">
        <v>41944</v>
      </c>
      <c r="BK7" s="8" t="s">
        <v>80</v>
      </c>
      <c r="BL7" s="9">
        <v>41974</v>
      </c>
      <c r="BM7" s="9">
        <v>41974</v>
      </c>
      <c r="BN7" s="8" t="s">
        <v>80</v>
      </c>
      <c r="BO7" s="9">
        <v>42005</v>
      </c>
      <c r="BP7" s="9">
        <v>42005</v>
      </c>
      <c r="BQ7" s="8" t="s">
        <v>80</v>
      </c>
      <c r="BR7" s="9">
        <v>42036</v>
      </c>
      <c r="BS7" s="9">
        <v>42036</v>
      </c>
      <c r="BT7" s="8" t="s">
        <v>80</v>
      </c>
      <c r="BU7" s="9">
        <v>42064</v>
      </c>
      <c r="BV7" s="9">
        <v>42064</v>
      </c>
      <c r="BW7" s="8" t="s">
        <v>80</v>
      </c>
      <c r="BX7" s="9">
        <v>42095</v>
      </c>
      <c r="BY7" s="9">
        <v>42095</v>
      </c>
      <c r="BZ7" s="8" t="s">
        <v>80</v>
      </c>
      <c r="CA7" s="9">
        <v>42125</v>
      </c>
      <c r="CB7" s="9">
        <v>42125</v>
      </c>
      <c r="CC7" s="8" t="s">
        <v>80</v>
      </c>
      <c r="CD7" s="9">
        <v>42156</v>
      </c>
      <c r="CE7" s="9">
        <v>42156</v>
      </c>
      <c r="CG7" s="210"/>
    </row>
    <row r="8" spans="1:87" s="91" customFormat="1">
      <c r="CG8" s="119"/>
    </row>
    <row r="9" spans="1:87" s="91" customFormat="1">
      <c r="A9" s="12" t="s">
        <v>28</v>
      </c>
      <c r="B9" s="12"/>
      <c r="J9" s="5"/>
      <c r="K9" s="5"/>
      <c r="L9" s="5"/>
      <c r="M9" s="5"/>
      <c r="N9" s="5"/>
      <c r="O9" s="5"/>
      <c r="P9" s="5"/>
      <c r="Q9" s="5"/>
      <c r="R9" s="5"/>
      <c r="S9" s="5"/>
      <c r="T9" s="5"/>
      <c r="CG9" s="119"/>
    </row>
    <row r="10" spans="1:87" s="91" customFormat="1">
      <c r="A10" s="12"/>
      <c r="B10" s="12"/>
      <c r="BY10" s="117"/>
      <c r="CG10" s="119"/>
    </row>
    <row r="11" spans="1:87" s="91" customFormat="1">
      <c r="A11" s="11" t="s">
        <v>2</v>
      </c>
      <c r="B11" s="11"/>
      <c r="I11" s="139"/>
      <c r="CG11" s="119"/>
    </row>
    <row r="12" spans="1:87" s="91" customFormat="1">
      <c r="A12" s="91" t="s">
        <v>3</v>
      </c>
      <c r="B12" s="91" t="s">
        <v>37</v>
      </c>
      <c r="C12" s="91" t="s">
        <v>35</v>
      </c>
      <c r="D12" s="91" t="s">
        <v>76</v>
      </c>
      <c r="E12" s="91" t="s">
        <v>69</v>
      </c>
      <c r="F12" s="91" t="str">
        <f t="shared" ref="F12:F20" si="0">D12&amp;E12&amp;C12</f>
        <v>DSTMPDGP</v>
      </c>
      <c r="G12" s="91" t="str">
        <f>E12&amp;C12</f>
        <v>STMPDGP</v>
      </c>
      <c r="H12" s="140">
        <v>1.9135971057549522E-2</v>
      </c>
      <c r="I12" s="140">
        <v>2.9551316137264808E-2</v>
      </c>
      <c r="J12" s="113">
        <v>1053170839.8299999</v>
      </c>
      <c r="K12" s="113">
        <f t="shared" ref="K12:K20" si="1">(J12*H12)/12</f>
        <v>1679453.8924701668</v>
      </c>
      <c r="L12" s="113">
        <v>-1505266.3015000001</v>
      </c>
      <c r="M12" s="113">
        <f t="shared" ref="M12:M20" si="2">J12+L12</f>
        <v>1051665573.5285</v>
      </c>
      <c r="N12" s="113">
        <f t="shared" ref="N12:N20" si="3">(((J12+M12)/2)*$H12)/12</f>
        <v>1678253.6952876917</v>
      </c>
      <c r="O12" s="113">
        <v>-1505266.3015000001</v>
      </c>
      <c r="P12" s="113">
        <f t="shared" ref="P12" si="4">M12+O12</f>
        <v>1050160307.227</v>
      </c>
      <c r="Q12" s="113">
        <f t="shared" ref="Q12:Q20" si="5">(((M12+P12)/2)*$H12)/12</f>
        <v>1675853.3009227409</v>
      </c>
      <c r="R12" s="113">
        <v>-1505266.3015000001</v>
      </c>
      <c r="S12" s="113">
        <f t="shared" ref="S12" si="6">P12+R12</f>
        <v>1048655040.9255</v>
      </c>
      <c r="T12" s="113">
        <f t="shared" ref="T12:T20" si="7">(((P12+S12)/2)*$H12)/12</f>
        <v>1673452.9065577902</v>
      </c>
      <c r="U12" s="113">
        <v>-1505266.3015000001</v>
      </c>
      <c r="V12" s="113">
        <f t="shared" ref="V12" si="8">S12+U12</f>
        <v>1047149774.6240001</v>
      </c>
      <c r="W12" s="113">
        <f t="shared" ref="W12:W20" si="9">(((S12+V12)/2)*$H12)/12</f>
        <v>1671052.5121928395</v>
      </c>
      <c r="X12" s="113">
        <v>-1505266.3015000001</v>
      </c>
      <c r="Y12" s="113">
        <f t="shared" ref="Y12" si="10">V12+X12</f>
        <v>1045644508.3225001</v>
      </c>
      <c r="Z12" s="113">
        <f t="shared" ref="Z12:Z20" si="11">(((V12+Y12)/2)*$H12)/12</f>
        <v>1668652.1178278888</v>
      </c>
      <c r="AA12" s="113">
        <v>-1505266.3015000001</v>
      </c>
      <c r="AB12" s="113">
        <f t="shared" ref="AB12" si="12">Y12+AA12</f>
        <v>1044139242.0210001</v>
      </c>
      <c r="AC12" s="113">
        <f t="shared" ref="AC12:AC20" si="13">(((Y12+AB12)/2)*$H12)/12</f>
        <v>1666251.7234629381</v>
      </c>
      <c r="AD12" s="113">
        <v>-1505266.3015000001</v>
      </c>
      <c r="AE12" s="113">
        <f t="shared" ref="AE12" si="14">AB12+AD12</f>
        <v>1042633975.7195002</v>
      </c>
      <c r="AF12" s="113">
        <f>(((AB12+AE12)/2)*IF($I$6="Yes",$I12,$H12))/12</f>
        <v>2569453.9610094526</v>
      </c>
      <c r="AG12" s="113">
        <v>-1505266.3015000001</v>
      </c>
      <c r="AH12" s="113">
        <f t="shared" ref="AH12" si="15">AE12+AG12</f>
        <v>1041128709.4180002</v>
      </c>
      <c r="AI12" s="113">
        <f>(((AE12+AH12)/2)*IF($I$6="Yes",$I12,$H12))/12</f>
        <v>2565747.0776472525</v>
      </c>
      <c r="AJ12" s="113">
        <v>-1505266.3015000001</v>
      </c>
      <c r="AK12" s="113">
        <f t="shared" ref="AK12" si="16">AH12+AJ12</f>
        <v>1039623443.1165003</v>
      </c>
      <c r="AL12" s="113">
        <f>(((AH12+AK12)/2)*IF($I$6="Yes",$I12,$H12))/12</f>
        <v>2562040.1942850533</v>
      </c>
      <c r="AM12" s="113">
        <v>-1505266.3015000001</v>
      </c>
      <c r="AN12" s="113">
        <f t="shared" ref="AN12" si="17">AK12+AM12</f>
        <v>1038118176.8150003</v>
      </c>
      <c r="AO12" s="113">
        <f>(((AK12+AN12)/2)*IF($I$6="Yes",$I12,$H12))/12</f>
        <v>2558333.3109228532</v>
      </c>
      <c r="AP12" s="113">
        <v>-1505266.3015000001</v>
      </c>
      <c r="AQ12" s="113">
        <f t="shared" ref="AQ12" si="18">AN12+AP12</f>
        <v>1036612910.5135003</v>
      </c>
      <c r="AR12" s="113">
        <f>(((AN12+AQ12)/2)*IF($I$6="Yes",$I12,$H12))/12</f>
        <v>2554626.4275606535</v>
      </c>
      <c r="AS12" s="113">
        <v>-1505266.3015000001</v>
      </c>
      <c r="AT12" s="113">
        <f t="shared" ref="AT12" si="19">AQ12+AS12</f>
        <v>1035107644.2120004</v>
      </c>
      <c r="AU12" s="113">
        <f>(((AQ12+AT12)/2)*IF($I$6="Yes",$I12,$H12))/12</f>
        <v>2550919.5441984534</v>
      </c>
      <c r="AV12" s="113">
        <v>-1505266.3015000001</v>
      </c>
      <c r="AW12" s="113">
        <f t="shared" ref="AW12" si="20">AT12+AV12</f>
        <v>1033602377.9105004</v>
      </c>
      <c r="AX12" s="113">
        <f>(((AT12+AW12)/2)*IF($I$6="Yes",$I12,$H12))/12</f>
        <v>2547212.6608362542</v>
      </c>
      <c r="AY12" s="113">
        <v>-1505266.3015000001</v>
      </c>
      <c r="AZ12" s="113">
        <f t="shared" ref="AZ12" si="21">AW12+AY12</f>
        <v>1032097111.6090004</v>
      </c>
      <c r="BA12" s="113">
        <f>(((AW12+AZ12)/2)*IF($I$6="Yes",$I12,$H12))/12</f>
        <v>2543505.7774740541</v>
      </c>
      <c r="BB12" s="113">
        <v>-1505266.3015000001</v>
      </c>
      <c r="BC12" s="113">
        <f t="shared" ref="BC12" si="22">AZ12+BB12</f>
        <v>1030591845.3075005</v>
      </c>
      <c r="BD12" s="113">
        <f>(((AZ12+BC12)/2)*IF($I$6="Yes",$I12,$H12))/12</f>
        <v>2539798.8941118545</v>
      </c>
      <c r="BE12" s="113">
        <v>-1505266.3015000001</v>
      </c>
      <c r="BF12" s="113">
        <f t="shared" ref="BF12" si="23">BC12+BE12</f>
        <v>1029086579.0060005</v>
      </c>
      <c r="BG12" s="113">
        <f>(((BC12+BF12)/2)*IF($I$6="Yes",$I12,$H12))/12</f>
        <v>2536092.0107496544</v>
      </c>
      <c r="BH12" s="113">
        <v>-1505266.3015000001</v>
      </c>
      <c r="BI12" s="113">
        <f t="shared" ref="BI12" si="24">BF12+BH12</f>
        <v>1027581312.7045006</v>
      </c>
      <c r="BJ12" s="113">
        <f>(((BF12+BI12)/2)*IF($I$6="Yes",$I12,$H12))/12</f>
        <v>2532385.1273874552</v>
      </c>
      <c r="BK12" s="113">
        <v>-1505266.3015000001</v>
      </c>
      <c r="BL12" s="113">
        <f t="shared" ref="BL12" si="25">BI12+BK12</f>
        <v>1026076046.4030006</v>
      </c>
      <c r="BM12" s="113">
        <f>(((BI12+BL12)/2)*IF($I$6="Yes",$I12,$H12))/12</f>
        <v>2528678.2440252551</v>
      </c>
      <c r="BN12" s="113">
        <v>-1505266.3015000001</v>
      </c>
      <c r="BO12" s="113">
        <f t="shared" ref="BO12" si="26">BL12+BN12</f>
        <v>1024570780.1015006</v>
      </c>
      <c r="BP12" s="113">
        <f>(((BL12+BO12)/2)*IF($I$6="Yes",$I12,$H12))/12</f>
        <v>2524971.3606630559</v>
      </c>
      <c r="BQ12" s="113">
        <v>-1505266.3015000001</v>
      </c>
      <c r="BR12" s="113">
        <f t="shared" ref="BR12" si="27">BO12+BQ12</f>
        <v>1023065513.8000007</v>
      </c>
      <c r="BS12" s="113">
        <f>(((BO12+BR12)/2)*IF($I$6="Yes",$I12,$H12))/12</f>
        <v>2521264.4773008558</v>
      </c>
      <c r="BT12" s="113">
        <v>-1505266.3015000001</v>
      </c>
      <c r="BU12" s="113">
        <f t="shared" ref="BU12" si="28">BR12+BT12</f>
        <v>1021560247.4985007</v>
      </c>
      <c r="BV12" s="113">
        <f>(((BR12+BU12)/2)*IF($I$6="Yes",$I12,$H12))/12</f>
        <v>2517557.5939386562</v>
      </c>
      <c r="BW12" s="113">
        <v>-1505266.3015000001</v>
      </c>
      <c r="BX12" s="113">
        <f t="shared" ref="BX12" si="29">BU12+BW12</f>
        <v>1020054981.1970007</v>
      </c>
      <c r="BY12" s="113">
        <f>(((BU12+BX12)/2)*IF($I$6="Yes",$I12,$H12))/12</f>
        <v>2513850.7105764565</v>
      </c>
      <c r="BZ12" s="113">
        <v>-1505266.3015000001</v>
      </c>
      <c r="CA12" s="113">
        <f t="shared" ref="CA12" si="30">BX12+BZ12</f>
        <v>1018549714.8955008</v>
      </c>
      <c r="CB12" s="113">
        <f>(((BX12+CA12)/2)*IF($I$6="Yes",$I12,$H12))/12</f>
        <v>2510143.8272142569</v>
      </c>
      <c r="CC12" s="113">
        <v>-1505266.3015000001</v>
      </c>
      <c r="CD12" s="113">
        <f t="shared" ref="CD12" si="31">CA12+CC12</f>
        <v>1017044448.5940008</v>
      </c>
      <c r="CE12" s="113">
        <f>(((CA12+CD12)/2)*IF($I$6="Yes",$I12,$H12))/12</f>
        <v>2506436.9438520567</v>
      </c>
      <c r="CG12" s="120">
        <f t="shared" ref="CG12:CG20" si="32">SUMIF($AW$6:$CE$6,"Depreciation Expense",$AW12:$CE12)</f>
        <v>30321897.628129862</v>
      </c>
      <c r="CH12" s="117"/>
    </row>
    <row r="13" spans="1:87" s="91" customFormat="1">
      <c r="A13" s="91" t="s">
        <v>4</v>
      </c>
      <c r="B13" s="91" t="s">
        <v>37</v>
      </c>
      <c r="C13" s="91" t="s">
        <v>36</v>
      </c>
      <c r="D13" s="91" t="s">
        <v>76</v>
      </c>
      <c r="E13" s="91" t="s">
        <v>69</v>
      </c>
      <c r="F13" s="91" t="str">
        <f t="shared" si="0"/>
        <v>DSTMPDGU</v>
      </c>
      <c r="G13" s="91" t="str">
        <f t="shared" ref="G13:G20" si="33">E13&amp;C13</f>
        <v>STMPDGU</v>
      </c>
      <c r="H13" s="140">
        <v>1.9227824685970101E-2</v>
      </c>
      <c r="I13" s="140">
        <v>2.8332687179984641E-2</v>
      </c>
      <c r="J13" s="113">
        <v>1144287268.9100001</v>
      </c>
      <c r="K13" s="113">
        <f t="shared" si="1"/>
        <v>1833512.9164157507</v>
      </c>
      <c r="L13" s="113">
        <v>-1234901.3711666667</v>
      </c>
      <c r="M13" s="113">
        <f t="shared" si="2"/>
        <v>1143052367.5388334</v>
      </c>
      <c r="N13" s="113">
        <f t="shared" si="3"/>
        <v>1832523.5636211981</v>
      </c>
      <c r="O13" s="113">
        <v>-1234901.3711666667</v>
      </c>
      <c r="P13" s="113">
        <f t="shared" ref="P13:P20" si="34">M13+O13</f>
        <v>1141817466.1676667</v>
      </c>
      <c r="Q13" s="113">
        <f t="shared" si="5"/>
        <v>1830544.8580320934</v>
      </c>
      <c r="R13" s="113">
        <v>-1234901.3711666667</v>
      </c>
      <c r="S13" s="113">
        <f t="shared" ref="S13:S20" si="35">P13+R13</f>
        <v>1140582564.7965</v>
      </c>
      <c r="T13" s="113">
        <f t="shared" si="7"/>
        <v>1828566.1524429887</v>
      </c>
      <c r="U13" s="113">
        <v>-1234901.3711666667</v>
      </c>
      <c r="V13" s="113">
        <f t="shared" ref="V13:V20" si="36">S13+U13</f>
        <v>1139347663.4253333</v>
      </c>
      <c r="W13" s="113">
        <f t="shared" si="9"/>
        <v>1826587.4468538838</v>
      </c>
      <c r="X13" s="113">
        <v>-1234901.3711666667</v>
      </c>
      <c r="Y13" s="113">
        <f t="shared" ref="Y13:Y20" si="37">V13+X13</f>
        <v>1138112762.0541666</v>
      </c>
      <c r="Z13" s="113">
        <f t="shared" si="11"/>
        <v>1824608.7412647791</v>
      </c>
      <c r="AA13" s="113">
        <v>-1234901.3711666667</v>
      </c>
      <c r="AB13" s="113">
        <f t="shared" ref="AB13:AB20" si="38">Y13+AA13</f>
        <v>1136877860.6829998</v>
      </c>
      <c r="AC13" s="113">
        <f t="shared" si="13"/>
        <v>1822630.0356756744</v>
      </c>
      <c r="AD13" s="113">
        <v>-1234901.3711666667</v>
      </c>
      <c r="AE13" s="113">
        <f t="shared" ref="AE13:AE20" si="39">AB13+AD13</f>
        <v>1135642959.3118331</v>
      </c>
      <c r="AF13" s="113">
        <f t="shared" ref="AF13:AF20" si="40">(((AB13+AE13)/2)*IF($I$6="Yes",$I13,$H13))/12</f>
        <v>2682775.8959548245</v>
      </c>
      <c r="AG13" s="113">
        <v>-1234901.3711666667</v>
      </c>
      <c r="AH13" s="113">
        <f t="shared" ref="AH13:AH20" si="41">AE13+AG13</f>
        <v>1134408057.9406664</v>
      </c>
      <c r="AI13" s="113">
        <f t="shared" ref="AI13:AI20" si="42">(((AE13+AH13)/2)*IF($I$6="Yes",$I13,$H13))/12</f>
        <v>2679860.2231008746</v>
      </c>
      <c r="AJ13" s="113">
        <v>-1234901.3711666667</v>
      </c>
      <c r="AK13" s="113">
        <f t="shared" ref="AK13:AK20" si="43">AH13+AJ13</f>
        <v>1133173156.5694997</v>
      </c>
      <c r="AL13" s="113">
        <f t="shared" ref="AL13:AL20" si="44">(((AH13+AK13)/2)*IF($I$6="Yes",$I13,$H13))/12</f>
        <v>2676944.5502469246</v>
      </c>
      <c r="AM13" s="113">
        <v>-1234901.3711666667</v>
      </c>
      <c r="AN13" s="113">
        <f t="shared" ref="AN13:AN20" si="45">AK13+AM13</f>
        <v>1131938255.198333</v>
      </c>
      <c r="AO13" s="113">
        <f t="shared" ref="AO13:AO20" si="46">(((AK13+AN13)/2)*IF($I$6="Yes",$I13,$H13))/12</f>
        <v>2674028.8773929742</v>
      </c>
      <c r="AP13" s="113">
        <v>-1234901.3711666667</v>
      </c>
      <c r="AQ13" s="113">
        <f t="shared" ref="AQ13:AQ20" si="47">AN13+AP13</f>
        <v>1130703353.8271663</v>
      </c>
      <c r="AR13" s="113">
        <f t="shared" ref="AR13:AR20" si="48">(((AN13+AQ13)/2)*IF($I$6="Yes",$I13,$H13))/12</f>
        <v>2671113.2045390243</v>
      </c>
      <c r="AS13" s="113">
        <v>-1234901.3711666667</v>
      </c>
      <c r="AT13" s="113">
        <f t="shared" ref="AT13:AT20" si="49">AQ13+AS13</f>
        <v>1129468452.4559996</v>
      </c>
      <c r="AU13" s="113">
        <f t="shared" ref="AU13:AU20" si="50">(((AQ13+AT13)/2)*IF($I$6="Yes",$I13,$H13))/12</f>
        <v>2668197.5316850743</v>
      </c>
      <c r="AV13" s="113">
        <v>-1234901.3711666667</v>
      </c>
      <c r="AW13" s="113">
        <f t="shared" ref="AW13:AW20" si="51">AT13+AV13</f>
        <v>1128233551.0848329</v>
      </c>
      <c r="AX13" s="113">
        <f t="shared" ref="AX13:AX20" si="52">(((AT13+AW13)/2)*IF($I$6="Yes",$I13,$H13))/12</f>
        <v>2665281.8588311244</v>
      </c>
      <c r="AY13" s="113">
        <v>-1234901.3711666667</v>
      </c>
      <c r="AZ13" s="113">
        <f t="shared" ref="AZ13:AZ20" si="53">AW13+AY13</f>
        <v>1126998649.7136662</v>
      </c>
      <c r="BA13" s="113">
        <f t="shared" ref="BA13:BA20" si="54">(((AW13+AZ13)/2)*IF($I$6="Yes",$I13,$H13))/12</f>
        <v>2662366.1859771744</v>
      </c>
      <c r="BB13" s="113">
        <v>-1234901.3711666667</v>
      </c>
      <c r="BC13" s="113">
        <f t="shared" ref="BC13:BC20" si="55">AZ13+BB13</f>
        <v>1125763748.3424995</v>
      </c>
      <c r="BD13" s="113">
        <f t="shared" ref="BD13:BD20" si="56">(((AZ13+BC13)/2)*IF($I$6="Yes",$I13,$H13))/12</f>
        <v>2659450.513123224</v>
      </c>
      <c r="BE13" s="113">
        <v>-1234901.3711666667</v>
      </c>
      <c r="BF13" s="113">
        <f t="shared" ref="BF13:BF20" si="57">BC13+BE13</f>
        <v>1124528846.9713328</v>
      </c>
      <c r="BG13" s="113">
        <f t="shared" ref="BG13:BG20" si="58">(((BC13+BF13)/2)*IF($I$6="Yes",$I13,$H13))/12</f>
        <v>2656534.8402692741</v>
      </c>
      <c r="BH13" s="113">
        <v>-1234901.3711666667</v>
      </c>
      <c r="BI13" s="113">
        <f t="shared" ref="BI13:BI20" si="59">BF13+BH13</f>
        <v>1123293945.6001661</v>
      </c>
      <c r="BJ13" s="113">
        <f t="shared" ref="BJ13:BJ20" si="60">(((BF13+BI13)/2)*IF($I$6="Yes",$I13,$H13))/12</f>
        <v>2653619.1674153241</v>
      </c>
      <c r="BK13" s="113">
        <v>-2763870.0489578713</v>
      </c>
      <c r="BL13" s="113">
        <f t="shared" ref="BL13:BL20" si="61">BI13+BK13</f>
        <v>1120530075.5512083</v>
      </c>
      <c r="BM13" s="113">
        <f t="shared" ref="BM13:BM20" si="62">(((BI13+BL13)/2)*IF($I$6="Yes",$I13,$H13))/12</f>
        <v>2648898.5032590469</v>
      </c>
      <c r="BN13" s="113">
        <v>-1234901.3711666667</v>
      </c>
      <c r="BO13" s="113">
        <f t="shared" ref="BO13:BO20" si="63">BL13+BN13</f>
        <v>1119295174.1800416</v>
      </c>
      <c r="BP13" s="113">
        <f t="shared" ref="BP13:BP20" si="64">(((BL13+BO13)/2)*IF($I$6="Yes",$I13,$H13))/12</f>
        <v>2644177.8391027697</v>
      </c>
      <c r="BQ13" s="113">
        <v>-1234901.3711666667</v>
      </c>
      <c r="BR13" s="113">
        <f t="shared" ref="BR13:BR20" si="65">BO13+BQ13</f>
        <v>1118060272.8088748</v>
      </c>
      <c r="BS13" s="113">
        <f t="shared" ref="BS13:BS20" si="66">(((BO13+BR13)/2)*IF($I$6="Yes",$I13,$H13))/12</f>
        <v>2641262.1662488198</v>
      </c>
      <c r="BT13" s="113">
        <v>-1234901.3711666667</v>
      </c>
      <c r="BU13" s="113">
        <f t="shared" ref="BU13:BU20" si="67">BR13+BT13</f>
        <v>1116825371.4377081</v>
      </c>
      <c r="BV13" s="113">
        <f t="shared" ref="BV13:BV20" si="68">(((BR13+BU13)/2)*IF($I$6="Yes",$I13,$H13))/12</f>
        <v>2638346.4933948698</v>
      </c>
      <c r="BW13" s="113">
        <v>-1234901.3711666667</v>
      </c>
      <c r="BX13" s="113">
        <f t="shared" ref="BX13:BX20" si="69">BU13+BW13</f>
        <v>1115590470.0665414</v>
      </c>
      <c r="BY13" s="113">
        <f t="shared" ref="BY13:BY15" si="70">(((BU13+BX13)/2)*IF($I$6="Yes",$I13,$H13))/12</f>
        <v>2635430.8205409199</v>
      </c>
      <c r="BZ13" s="113">
        <v>-1234901.3711666667</v>
      </c>
      <c r="CA13" s="113">
        <f t="shared" ref="CA13:CA20" si="71">BX13+BZ13</f>
        <v>1114355568.6953747</v>
      </c>
      <c r="CB13" s="113">
        <f t="shared" ref="CB13:CB20" si="72">(((BX13+CA13)/2)*IF($I$6="Yes",$I13,$H13))/12</f>
        <v>2632515.14768697</v>
      </c>
      <c r="CC13" s="113">
        <v>-1234901.3711666667</v>
      </c>
      <c r="CD13" s="113">
        <f t="shared" ref="CD13:CD20" si="73">CA13+CC13</f>
        <v>1113120667.324208</v>
      </c>
      <c r="CE13" s="113">
        <f t="shared" ref="CE13:CE20" si="74">(((CA13+CD13)/2)*IF($I$6="Yes",$I13,$H13))/12</f>
        <v>2629599.4748330195</v>
      </c>
      <c r="CG13" s="120">
        <f t="shared" si="32"/>
        <v>31767483.010682538</v>
      </c>
      <c r="CH13" s="117"/>
    </row>
    <row r="14" spans="1:87" s="91" customFormat="1">
      <c r="A14" s="91" t="s">
        <v>5</v>
      </c>
      <c r="B14" s="91" t="s">
        <v>37</v>
      </c>
      <c r="C14" s="91" t="s">
        <v>37</v>
      </c>
      <c r="D14" s="91" t="s">
        <v>76</v>
      </c>
      <c r="E14" s="91" t="s">
        <v>69</v>
      </c>
      <c r="F14" s="91" t="str">
        <f t="shared" si="0"/>
        <v>DSTMPSG</v>
      </c>
      <c r="G14" s="91" t="str">
        <f t="shared" si="33"/>
        <v>STMPSG</v>
      </c>
      <c r="H14" s="140">
        <v>2.382781874299136E-2</v>
      </c>
      <c r="I14" s="140">
        <v>3.839686256058053E-2</v>
      </c>
      <c r="J14" s="113">
        <v>3822002079.4753847</v>
      </c>
      <c r="K14" s="113">
        <f t="shared" si="1"/>
        <v>7589164.3987562945</v>
      </c>
      <c r="L14" s="113">
        <v>8025845.2500000056</v>
      </c>
      <c r="M14" s="113">
        <f t="shared" si="2"/>
        <v>3830027924.7253847</v>
      </c>
      <c r="N14" s="113">
        <f t="shared" si="3"/>
        <v>7597132.6648344733</v>
      </c>
      <c r="O14" s="113">
        <v>-109729.70000000007</v>
      </c>
      <c r="P14" s="113">
        <f t="shared" si="34"/>
        <v>3829918195.0253849</v>
      </c>
      <c r="Q14" s="113">
        <f t="shared" si="5"/>
        <v>7604991.9884375557</v>
      </c>
      <c r="R14" s="113">
        <v>-566870.799999999</v>
      </c>
      <c r="S14" s="113">
        <f t="shared" si="35"/>
        <v>3829351324.2253847</v>
      </c>
      <c r="T14" s="113">
        <f t="shared" si="7"/>
        <v>7604320.242017746</v>
      </c>
      <c r="U14" s="113">
        <v>1442395.8700000015</v>
      </c>
      <c r="V14" s="113">
        <f t="shared" si="36"/>
        <v>3830793720.0953846</v>
      </c>
      <c r="W14" s="113">
        <f t="shared" si="9"/>
        <v>7605189.4858791167</v>
      </c>
      <c r="X14" s="113">
        <v>910767.12000000163</v>
      </c>
      <c r="Y14" s="113">
        <f t="shared" si="37"/>
        <v>3831704487.2153845</v>
      </c>
      <c r="Z14" s="113">
        <f t="shared" si="11"/>
        <v>7607525.7667623842</v>
      </c>
      <c r="AA14" s="113">
        <v>8999341.540000001</v>
      </c>
      <c r="AB14" s="113">
        <f t="shared" si="38"/>
        <v>3840703828.7553844</v>
      </c>
      <c r="AC14" s="113">
        <f t="shared" si="13"/>
        <v>7617364.7781321285</v>
      </c>
      <c r="AD14" s="113">
        <v>-1825545.2399999988</v>
      </c>
      <c r="AE14" s="113">
        <f t="shared" si="39"/>
        <v>3838878283.5153847</v>
      </c>
      <c r="AF14" s="113">
        <f t="shared" si="40"/>
        <v>12286327.453648061</v>
      </c>
      <c r="AG14" s="113">
        <v>-1814839.0999999989</v>
      </c>
      <c r="AH14" s="113">
        <f t="shared" si="41"/>
        <v>3837063444.4153848</v>
      </c>
      <c r="AI14" s="113">
        <f t="shared" si="42"/>
        <v>12280503.314599283</v>
      </c>
      <c r="AJ14" s="113">
        <v>-1062887.4199999985</v>
      </c>
      <c r="AK14" s="113">
        <f t="shared" si="43"/>
        <v>3836000556.9953847</v>
      </c>
      <c r="AL14" s="113">
        <f t="shared" si="44"/>
        <v>12275899.328362808</v>
      </c>
      <c r="AM14" s="113">
        <v>824819.69000000053</v>
      </c>
      <c r="AN14" s="113">
        <f t="shared" si="45"/>
        <v>3836825376.6853848</v>
      </c>
      <c r="AO14" s="113">
        <f t="shared" si="46"/>
        <v>12275518.451116601</v>
      </c>
      <c r="AP14" s="113">
        <v>17029169.640000001</v>
      </c>
      <c r="AQ14" s="113">
        <f t="shared" si="47"/>
        <v>3853854546.3253846</v>
      </c>
      <c r="AR14" s="113">
        <f t="shared" si="48"/>
        <v>12304082.500052521</v>
      </c>
      <c r="AS14" s="113">
        <v>20585212.290000007</v>
      </c>
      <c r="AT14" s="113">
        <f t="shared" si="49"/>
        <v>3874439758.6153846</v>
      </c>
      <c r="AU14" s="113">
        <f t="shared" si="50"/>
        <v>12364260.593938664</v>
      </c>
      <c r="AV14" s="113">
        <v>2975996.2599999974</v>
      </c>
      <c r="AW14" s="113">
        <f t="shared" si="51"/>
        <v>3877415754.8753848</v>
      </c>
      <c r="AX14" s="113">
        <f t="shared" si="52"/>
        <v>12401955.447540978</v>
      </c>
      <c r="AY14" s="113">
        <v>2482436.0199999991</v>
      </c>
      <c r="AZ14" s="113">
        <f t="shared" si="53"/>
        <v>3879898190.8953848</v>
      </c>
      <c r="BA14" s="113">
        <f t="shared" si="54"/>
        <v>12410688.225626454</v>
      </c>
      <c r="BB14" s="113">
        <v>25694453.819999997</v>
      </c>
      <c r="BC14" s="113">
        <f t="shared" si="55"/>
        <v>3905592644.715385</v>
      </c>
      <c r="BD14" s="113">
        <f t="shared" si="56"/>
        <v>12455767.565900249</v>
      </c>
      <c r="BE14" s="113">
        <v>1521168.2100000014</v>
      </c>
      <c r="BF14" s="113">
        <f t="shared" si="57"/>
        <v>3907113812.925385</v>
      </c>
      <c r="BG14" s="113">
        <f t="shared" si="58"/>
        <v>12499309.00334136</v>
      </c>
      <c r="BH14" s="113">
        <v>16529624.899999984</v>
      </c>
      <c r="BI14" s="113">
        <f t="shared" si="59"/>
        <v>3923643437.8253851</v>
      </c>
      <c r="BJ14" s="113">
        <f t="shared" si="60"/>
        <v>12528187.912597783</v>
      </c>
      <c r="BK14" s="113">
        <v>-5739253.632208772</v>
      </c>
      <c r="BL14" s="113">
        <f t="shared" si="61"/>
        <v>3917904184.1931763</v>
      </c>
      <c r="BM14" s="113">
        <f t="shared" si="62"/>
        <v>12545451.096037241</v>
      </c>
      <c r="BN14" s="113">
        <v>-1028916.5445599986</v>
      </c>
      <c r="BO14" s="113">
        <f t="shared" si="63"/>
        <v>3916875267.6486163</v>
      </c>
      <c r="BP14" s="113">
        <f t="shared" si="64"/>
        <v>12534622.908534573</v>
      </c>
      <c r="BQ14" s="113">
        <v>-1622360.1859199998</v>
      </c>
      <c r="BR14" s="113">
        <f t="shared" si="65"/>
        <v>3915252907.4626966</v>
      </c>
      <c r="BS14" s="113">
        <f t="shared" si="66"/>
        <v>12530381.212358311</v>
      </c>
      <c r="BT14" s="113">
        <v>-1638144.4266399995</v>
      </c>
      <c r="BU14" s="113">
        <f t="shared" si="67"/>
        <v>3913614763.0360565</v>
      </c>
      <c r="BV14" s="113">
        <f t="shared" si="68"/>
        <v>12525164.831213037</v>
      </c>
      <c r="BW14" s="113">
        <v>-815336.00119999854</v>
      </c>
      <c r="BX14" s="113">
        <f t="shared" si="69"/>
        <v>3912799427.0348563</v>
      </c>
      <c r="BY14" s="113">
        <f t="shared" si="70"/>
        <v>12521239.583263753</v>
      </c>
      <c r="BZ14" s="113">
        <v>35927880.017840013</v>
      </c>
      <c r="CA14" s="113">
        <f t="shared" si="71"/>
        <v>3948727307.0526962</v>
      </c>
      <c r="CB14" s="113">
        <f t="shared" si="72"/>
        <v>12577415.063545389</v>
      </c>
      <c r="CC14" s="113">
        <v>44082187.621840045</v>
      </c>
      <c r="CD14" s="113">
        <f t="shared" si="73"/>
        <v>3992809494.6745362</v>
      </c>
      <c r="CE14" s="113">
        <f t="shared" si="74"/>
        <v>12705420.712321365</v>
      </c>
      <c r="CG14" s="120">
        <f t="shared" si="32"/>
        <v>150235603.56228051</v>
      </c>
      <c r="CH14" s="117"/>
    </row>
    <row r="15" spans="1:87" s="91" customFormat="1">
      <c r="A15" s="91" t="s">
        <v>99</v>
      </c>
      <c r="B15" s="91" t="s">
        <v>37</v>
      </c>
      <c r="C15" s="91" t="s">
        <v>37</v>
      </c>
      <c r="D15" s="91" t="s">
        <v>76</v>
      </c>
      <c r="E15" s="91" t="s">
        <v>97</v>
      </c>
      <c r="F15" s="91" t="str">
        <f t="shared" si="0"/>
        <v>DSTMPRSG</v>
      </c>
      <c r="G15" s="91" t="str">
        <f t="shared" si="33"/>
        <v>STMPRSG</v>
      </c>
      <c r="H15" s="140">
        <v>2.382781874299136E-2</v>
      </c>
      <c r="I15" s="140">
        <v>3.839686256058053E-2</v>
      </c>
      <c r="J15" s="113">
        <v>26654602.84</v>
      </c>
      <c r="K15" s="113">
        <f t="shared" si="1"/>
        <v>52926.753761495231</v>
      </c>
      <c r="L15" s="113">
        <v>243099.87999999998</v>
      </c>
      <c r="M15" s="113">
        <f t="shared" si="2"/>
        <v>26897702.719999999</v>
      </c>
      <c r="N15" s="113">
        <f t="shared" si="3"/>
        <v>53168.109589707019</v>
      </c>
      <c r="O15" s="113">
        <v>33742.300000000017</v>
      </c>
      <c r="P15" s="113">
        <f t="shared" si="34"/>
        <v>26931445.02</v>
      </c>
      <c r="Q15" s="113">
        <f t="shared" si="5"/>
        <v>53442.96564326762</v>
      </c>
      <c r="R15" s="113">
        <v>0</v>
      </c>
      <c r="S15" s="113">
        <f t="shared" si="35"/>
        <v>26931445.02</v>
      </c>
      <c r="T15" s="113">
        <f t="shared" si="7"/>
        <v>53476.46586861644</v>
      </c>
      <c r="U15" s="113">
        <v>0</v>
      </c>
      <c r="V15" s="113">
        <f t="shared" si="36"/>
        <v>26931445.02</v>
      </c>
      <c r="W15" s="113">
        <f t="shared" si="9"/>
        <v>53476.46586861644</v>
      </c>
      <c r="X15" s="113">
        <v>0</v>
      </c>
      <c r="Y15" s="113">
        <f t="shared" si="37"/>
        <v>26931445.02</v>
      </c>
      <c r="Z15" s="113">
        <f t="shared" si="11"/>
        <v>53476.46586861644</v>
      </c>
      <c r="AA15" s="113">
        <v>0</v>
      </c>
      <c r="AB15" s="113">
        <f t="shared" si="38"/>
        <v>26931445.02</v>
      </c>
      <c r="AC15" s="113">
        <f t="shared" si="13"/>
        <v>53476.46586861644</v>
      </c>
      <c r="AD15" s="113">
        <v>0</v>
      </c>
      <c r="AE15" s="113">
        <f t="shared" si="39"/>
        <v>26931445.02</v>
      </c>
      <c r="AF15" s="113">
        <f t="shared" si="40"/>
        <v>86173.582749230918</v>
      </c>
      <c r="AG15" s="113">
        <v>0</v>
      </c>
      <c r="AH15" s="113">
        <f t="shared" si="41"/>
        <v>26931445.02</v>
      </c>
      <c r="AI15" s="113">
        <f t="shared" si="42"/>
        <v>86173.582749230918</v>
      </c>
      <c r="AJ15" s="113">
        <v>0</v>
      </c>
      <c r="AK15" s="113">
        <f t="shared" si="43"/>
        <v>26931445.02</v>
      </c>
      <c r="AL15" s="113">
        <f t="shared" si="44"/>
        <v>86173.582749230918</v>
      </c>
      <c r="AM15" s="113">
        <v>0</v>
      </c>
      <c r="AN15" s="113">
        <f t="shared" si="45"/>
        <v>26931445.02</v>
      </c>
      <c r="AO15" s="113">
        <f t="shared" si="46"/>
        <v>86173.582749230918</v>
      </c>
      <c r="AP15" s="113">
        <v>0</v>
      </c>
      <c r="AQ15" s="113">
        <f t="shared" si="47"/>
        <v>26931445.02</v>
      </c>
      <c r="AR15" s="113">
        <f t="shared" si="48"/>
        <v>86173.582749230918</v>
      </c>
      <c r="AS15" s="113">
        <v>0</v>
      </c>
      <c r="AT15" s="113">
        <f t="shared" si="49"/>
        <v>26931445.02</v>
      </c>
      <c r="AU15" s="113">
        <f t="shared" si="50"/>
        <v>86173.582749230918</v>
      </c>
      <c r="AV15" s="113">
        <v>0</v>
      </c>
      <c r="AW15" s="113">
        <f t="shared" si="51"/>
        <v>26931445.02</v>
      </c>
      <c r="AX15" s="113">
        <f t="shared" si="52"/>
        <v>86173.582749230918</v>
      </c>
      <c r="AY15" s="113">
        <v>0</v>
      </c>
      <c r="AZ15" s="113">
        <f t="shared" si="53"/>
        <v>26931445.02</v>
      </c>
      <c r="BA15" s="113">
        <f t="shared" si="54"/>
        <v>86173.582749230918</v>
      </c>
      <c r="BB15" s="113">
        <v>0</v>
      </c>
      <c r="BC15" s="113">
        <f t="shared" si="55"/>
        <v>26931445.02</v>
      </c>
      <c r="BD15" s="113">
        <f t="shared" si="56"/>
        <v>86173.582749230918</v>
      </c>
      <c r="BE15" s="113">
        <v>0</v>
      </c>
      <c r="BF15" s="113">
        <f t="shared" si="57"/>
        <v>26931445.02</v>
      </c>
      <c r="BG15" s="113">
        <f t="shared" si="58"/>
        <v>86173.582749230918</v>
      </c>
      <c r="BH15" s="113">
        <v>0</v>
      </c>
      <c r="BI15" s="113">
        <f t="shared" si="59"/>
        <v>26931445.02</v>
      </c>
      <c r="BJ15" s="113">
        <f t="shared" si="60"/>
        <v>86173.582749230918</v>
      </c>
      <c r="BK15" s="113">
        <v>0</v>
      </c>
      <c r="BL15" s="113">
        <f t="shared" si="61"/>
        <v>26931445.02</v>
      </c>
      <c r="BM15" s="113">
        <f t="shared" si="62"/>
        <v>86173.582749230918</v>
      </c>
      <c r="BN15" s="113">
        <v>0</v>
      </c>
      <c r="BO15" s="113">
        <f t="shared" si="63"/>
        <v>26931445.02</v>
      </c>
      <c r="BP15" s="113">
        <f t="shared" si="64"/>
        <v>86173.582749230918</v>
      </c>
      <c r="BQ15" s="113">
        <v>0</v>
      </c>
      <c r="BR15" s="113">
        <f t="shared" si="65"/>
        <v>26931445.02</v>
      </c>
      <c r="BS15" s="113">
        <f t="shared" si="66"/>
        <v>86173.582749230918</v>
      </c>
      <c r="BT15" s="113">
        <v>0</v>
      </c>
      <c r="BU15" s="113">
        <f t="shared" si="67"/>
        <v>26931445.02</v>
      </c>
      <c r="BV15" s="113">
        <f t="shared" si="68"/>
        <v>86173.582749230918</v>
      </c>
      <c r="BW15" s="113">
        <v>0</v>
      </c>
      <c r="BX15" s="113">
        <f t="shared" si="69"/>
        <v>26931445.02</v>
      </c>
      <c r="BY15" s="113">
        <f t="shared" si="70"/>
        <v>86173.582749230918</v>
      </c>
      <c r="BZ15" s="113">
        <v>0</v>
      </c>
      <c r="CA15" s="113">
        <f t="shared" si="71"/>
        <v>26931445.02</v>
      </c>
      <c r="CB15" s="113">
        <f t="shared" si="72"/>
        <v>86173.582749230918</v>
      </c>
      <c r="CC15" s="113">
        <v>0</v>
      </c>
      <c r="CD15" s="113">
        <f t="shared" si="73"/>
        <v>26931445.02</v>
      </c>
      <c r="CE15" s="113">
        <f t="shared" si="74"/>
        <v>86173.582749230918</v>
      </c>
      <c r="CG15" s="120">
        <f t="shared" si="32"/>
        <v>1034082.992990771</v>
      </c>
      <c r="CH15" s="117"/>
    </row>
    <row r="16" spans="1:87" s="91" customFormat="1">
      <c r="A16" s="91" t="s">
        <v>175</v>
      </c>
      <c r="B16" s="91" t="s">
        <v>37</v>
      </c>
      <c r="C16" s="91" t="s">
        <v>37</v>
      </c>
      <c r="D16" s="91" t="s">
        <v>76</v>
      </c>
      <c r="E16" s="91" t="s">
        <v>174</v>
      </c>
      <c r="F16" s="91" t="str">
        <f t="shared" si="0"/>
        <v>DSTMPCSG</v>
      </c>
      <c r="G16" s="91" t="str">
        <f t="shared" si="33"/>
        <v>STMPCSG</v>
      </c>
      <c r="H16" s="140">
        <v>3.0221086886102665E-2</v>
      </c>
      <c r="I16" s="140">
        <v>0.31761395733706516</v>
      </c>
      <c r="J16" s="113">
        <v>120722890.16999999</v>
      </c>
      <c r="K16" s="113">
        <f>(J16*H16)/12</f>
        <v>304031.41274741659</v>
      </c>
      <c r="L16" s="113">
        <v>51965.25</v>
      </c>
      <c r="M16" s="113">
        <f t="shared" ref="M16" si="75">J16+L16</f>
        <v>120774855.41999999</v>
      </c>
      <c r="N16" s="113">
        <f>(((J16+M16)/2)*$H16)/12</f>
        <v>304096.84801138774</v>
      </c>
      <c r="O16" s="113">
        <v>1178.8300000000017</v>
      </c>
      <c r="P16" s="113">
        <f t="shared" ref="P16" si="76">M16+O16</f>
        <v>120776034.24999999</v>
      </c>
      <c r="Q16" s="113">
        <f>(((M16+P16)/2)*$H16)/12</f>
        <v>304163.76767218614</v>
      </c>
      <c r="R16" s="113">
        <v>93.159999999999854</v>
      </c>
      <c r="S16" s="113">
        <f t="shared" ref="S16" si="77">P16+R16</f>
        <v>120776127.40999998</v>
      </c>
      <c r="T16" s="113">
        <f>(((P16+S16)/2)*$H16)/12</f>
        <v>304165.36937719898</v>
      </c>
      <c r="U16" s="113">
        <v>93.159999999999854</v>
      </c>
      <c r="V16" s="113">
        <f t="shared" ref="V16" si="78">S16+U16</f>
        <v>120776220.56999998</v>
      </c>
      <c r="W16" s="113">
        <f>(((S16+V16)/2)*$H16)/12</f>
        <v>304165.60399357014</v>
      </c>
      <c r="X16" s="113">
        <v>119589.61000000002</v>
      </c>
      <c r="Y16" s="113">
        <f t="shared" ref="Y16" si="79">V16+X16</f>
        <v>120895810.17999998</v>
      </c>
      <c r="Z16" s="113">
        <f>(((V16+Y16)/2)*$H16)/12</f>
        <v>304316.30996819265</v>
      </c>
      <c r="AA16" s="113">
        <v>360054.82000000007</v>
      </c>
      <c r="AB16" s="113">
        <f t="shared" ref="AB16" si="80">Y16+AA16</f>
        <v>121255864.99999997</v>
      </c>
      <c r="AC16" s="113">
        <f>(((Y16+AB16)/2)*$H16)/12</f>
        <v>304920.28396792035</v>
      </c>
      <c r="AD16" s="113">
        <v>0</v>
      </c>
      <c r="AE16" s="113">
        <f t="shared" ref="AE16" si="81">AB16+AD16</f>
        <v>121255864.99999997</v>
      </c>
      <c r="AF16" s="113">
        <f t="shared" si="40"/>
        <v>3209379.5944149103</v>
      </c>
      <c r="AG16" s="113">
        <v>0</v>
      </c>
      <c r="AH16" s="113">
        <f t="shared" ref="AH16" si="82">AE16+AG16</f>
        <v>121255864.99999997</v>
      </c>
      <c r="AI16" s="113">
        <f t="shared" si="42"/>
        <v>3209379.5944149103</v>
      </c>
      <c r="AJ16" s="113">
        <v>0</v>
      </c>
      <c r="AK16" s="113">
        <f t="shared" ref="AK16" si="83">AH16+AJ16</f>
        <v>121255864.99999997</v>
      </c>
      <c r="AL16" s="113">
        <f t="shared" si="44"/>
        <v>3209379.5944149103</v>
      </c>
      <c r="AM16" s="113">
        <v>0</v>
      </c>
      <c r="AN16" s="113">
        <f t="shared" ref="AN16" si="84">AK16+AM16</f>
        <v>121255864.99999997</v>
      </c>
      <c r="AO16" s="113">
        <f t="shared" si="46"/>
        <v>3209379.5944149103</v>
      </c>
      <c r="AP16" s="113">
        <v>0</v>
      </c>
      <c r="AQ16" s="113">
        <f t="shared" ref="AQ16" si="85">AN16+AP16</f>
        <v>121255864.99999997</v>
      </c>
      <c r="AR16" s="113">
        <f t="shared" si="48"/>
        <v>3209379.5944149103</v>
      </c>
      <c r="AS16" s="113">
        <v>1.4000000000000909</v>
      </c>
      <c r="AT16" s="113">
        <f t="shared" ref="AT16" si="86">AQ16+AS16</f>
        <v>121255866.39999998</v>
      </c>
      <c r="AU16" s="113">
        <f t="shared" si="50"/>
        <v>3209379.6129423915</v>
      </c>
      <c r="AV16" s="113">
        <v>0</v>
      </c>
      <c r="AW16" s="113">
        <f t="shared" ref="AW16" si="87">AT16+AV16</f>
        <v>121255866.39999998</v>
      </c>
      <c r="AX16" s="113">
        <f t="shared" si="52"/>
        <v>3209379.6314698718</v>
      </c>
      <c r="AY16" s="113">
        <v>0</v>
      </c>
      <c r="AZ16" s="113">
        <f t="shared" ref="AZ16" si="88">AW16+AY16</f>
        <v>121255866.39999998</v>
      </c>
      <c r="BA16" s="113">
        <f t="shared" si="54"/>
        <v>3209379.6314698718</v>
      </c>
      <c r="BB16" s="113">
        <v>0</v>
      </c>
      <c r="BC16" s="113">
        <f t="shared" ref="BC16" si="89">AZ16+BB16</f>
        <v>121255866.39999998</v>
      </c>
      <c r="BD16" s="113">
        <f t="shared" si="56"/>
        <v>3209379.6314698718</v>
      </c>
      <c r="BE16" s="113">
        <v>0</v>
      </c>
      <c r="BF16" s="113">
        <f t="shared" ref="BF16" si="90">BC16+BE16</f>
        <v>121255866.39999998</v>
      </c>
      <c r="BG16" s="113">
        <f t="shared" si="58"/>
        <v>3209379.6314698718</v>
      </c>
      <c r="BH16" s="113">
        <v>0</v>
      </c>
      <c r="BI16" s="113">
        <f t="shared" ref="BI16" si="91">BF16+BH16</f>
        <v>121255866.39999998</v>
      </c>
      <c r="BJ16" s="113">
        <f t="shared" si="60"/>
        <v>3209379.6314698718</v>
      </c>
      <c r="BK16" s="113">
        <v>0</v>
      </c>
      <c r="BL16" s="113">
        <f t="shared" ref="BL16" si="92">BI16+BK16</f>
        <v>121255866.39999998</v>
      </c>
      <c r="BM16" s="113">
        <f t="shared" si="62"/>
        <v>3209379.6314698718</v>
      </c>
      <c r="BN16" s="113">
        <v>0</v>
      </c>
      <c r="BO16" s="113">
        <f t="shared" ref="BO16" si="93">BL16+BN16</f>
        <v>121255866.39999998</v>
      </c>
      <c r="BP16" s="113">
        <f t="shared" si="64"/>
        <v>3209379.6314698718</v>
      </c>
      <c r="BQ16" s="113">
        <v>0</v>
      </c>
      <c r="BR16" s="113">
        <f t="shared" ref="BR16" si="94">BO16+BQ16</f>
        <v>121255866.39999998</v>
      </c>
      <c r="BS16" s="113">
        <f t="shared" si="66"/>
        <v>3209379.6314698718</v>
      </c>
      <c r="BT16" s="113">
        <v>0</v>
      </c>
      <c r="BU16" s="113">
        <f t="shared" ref="BU16" si="95">BR16+BT16</f>
        <v>121255866.39999998</v>
      </c>
      <c r="BV16" s="113">
        <f t="shared" si="68"/>
        <v>3209379.6314698718</v>
      </c>
      <c r="BW16" s="113">
        <v>-121255866</v>
      </c>
      <c r="BX16" s="113">
        <f>BU16+BW16</f>
        <v>0.39999997615814209</v>
      </c>
      <c r="BY16" s="113">
        <f>BV16/2</f>
        <v>1604689.8157349359</v>
      </c>
      <c r="BZ16" s="113">
        <v>0</v>
      </c>
      <c r="CA16" s="113">
        <f t="shared" ref="CA16" si="96">BX16+BZ16</f>
        <v>0.39999997615814209</v>
      </c>
      <c r="CB16" s="113">
        <f t="shared" si="72"/>
        <v>1.0587131280193269E-2</v>
      </c>
      <c r="CC16" s="113">
        <v>0</v>
      </c>
      <c r="CD16" s="113">
        <f t="shared" ref="CD16" si="97">CA16+CC16</f>
        <v>0.39999997615814209</v>
      </c>
      <c r="CE16" s="113">
        <f t="shared" si="74"/>
        <v>1.0587131280193269E-2</v>
      </c>
      <c r="CG16" s="120">
        <f t="shared" si="32"/>
        <v>30489106.52013804</v>
      </c>
      <c r="CH16" s="117"/>
    </row>
    <row r="17" spans="1:86" s="91" customFormat="1">
      <c r="A17" s="91" t="s">
        <v>96</v>
      </c>
      <c r="B17" s="91" t="s">
        <v>37</v>
      </c>
      <c r="C17" s="91" t="s">
        <v>37</v>
      </c>
      <c r="D17" s="91" t="s">
        <v>76</v>
      </c>
      <c r="E17" s="91" t="s">
        <v>98</v>
      </c>
      <c r="F17" s="91" t="str">
        <f>D17&amp;E17&amp;C17</f>
        <v>DSTMPPCSG</v>
      </c>
      <c r="G17" s="91" t="str">
        <f>E17&amp;C17</f>
        <v>STMPPCSG</v>
      </c>
      <c r="H17" s="140">
        <v>2.382781874299136E-2</v>
      </c>
      <c r="I17" s="140">
        <v>3.839686256058053E-2</v>
      </c>
      <c r="J17" s="113">
        <v>0</v>
      </c>
      <c r="K17" s="113">
        <f t="shared" si="1"/>
        <v>0</v>
      </c>
      <c r="L17" s="113">
        <v>-30366</v>
      </c>
      <c r="M17" s="113">
        <f t="shared" si="2"/>
        <v>-30366</v>
      </c>
      <c r="N17" s="113">
        <f t="shared" si="3"/>
        <v>-30.148147664569819</v>
      </c>
      <c r="O17" s="113">
        <v>6404</v>
      </c>
      <c r="P17" s="113">
        <f t="shared" si="34"/>
        <v>-23962</v>
      </c>
      <c r="Q17" s="113">
        <f t="shared" si="5"/>
        <v>-53.938239027884777</v>
      </c>
      <c r="R17" s="113">
        <v>408045.89</v>
      </c>
      <c r="S17" s="113">
        <f t="shared" si="35"/>
        <v>384083.89</v>
      </c>
      <c r="T17" s="113">
        <f t="shared" si="7"/>
        <v>357.53829667931137</v>
      </c>
      <c r="U17" s="113">
        <v>266780</v>
      </c>
      <c r="V17" s="113">
        <f t="shared" si="36"/>
        <v>650863.89</v>
      </c>
      <c r="W17" s="113">
        <f t="shared" si="9"/>
        <v>1027.5228379292209</v>
      </c>
      <c r="X17" s="113">
        <v>6404</v>
      </c>
      <c r="Y17" s="113">
        <f t="shared" si="37"/>
        <v>657267.89</v>
      </c>
      <c r="Z17" s="113">
        <f t="shared" si="11"/>
        <v>1298.7469560744437</v>
      </c>
      <c r="AA17" s="113">
        <v>1339629</v>
      </c>
      <c r="AB17" s="113">
        <f t="shared" si="38"/>
        <v>1996896.8900000001</v>
      </c>
      <c r="AC17" s="113">
        <f t="shared" si="13"/>
        <v>2635.1232204946477</v>
      </c>
      <c r="AD17" s="113">
        <v>0</v>
      </c>
      <c r="AE17" s="113">
        <f t="shared" si="39"/>
        <v>1996896.8900000001</v>
      </c>
      <c r="AF17" s="113">
        <f t="shared" si="40"/>
        <v>6389.5479527483922</v>
      </c>
      <c r="AG17" s="113">
        <v>0</v>
      </c>
      <c r="AH17" s="113">
        <f t="shared" si="41"/>
        <v>1996896.8900000001</v>
      </c>
      <c r="AI17" s="113">
        <f t="shared" si="42"/>
        <v>6389.5479527483922</v>
      </c>
      <c r="AJ17" s="113">
        <v>0</v>
      </c>
      <c r="AK17" s="113">
        <f t="shared" si="43"/>
        <v>1996896.8900000001</v>
      </c>
      <c r="AL17" s="113">
        <f t="shared" si="44"/>
        <v>6389.5479527483922</v>
      </c>
      <c r="AM17" s="113">
        <v>0</v>
      </c>
      <c r="AN17" s="113">
        <f t="shared" si="45"/>
        <v>1996896.8900000001</v>
      </c>
      <c r="AO17" s="113">
        <f t="shared" si="46"/>
        <v>6389.5479527483922</v>
      </c>
      <c r="AP17" s="113">
        <v>73378154.271115169</v>
      </c>
      <c r="AQ17" s="113">
        <f t="shared" si="47"/>
        <v>75375051.16111517</v>
      </c>
      <c r="AR17" s="113">
        <f t="shared" si="48"/>
        <v>123785.00230679358</v>
      </c>
      <c r="AS17" s="113">
        <v>170192.00833227212</v>
      </c>
      <c r="AT17" s="113">
        <f t="shared" si="49"/>
        <v>75545243.169447437</v>
      </c>
      <c r="AU17" s="113">
        <f t="shared" si="50"/>
        <v>241452.74162554054</v>
      </c>
      <c r="AV17" s="113">
        <v>21692.317205881092</v>
      </c>
      <c r="AW17" s="113">
        <f t="shared" si="51"/>
        <v>75566935.486653313</v>
      </c>
      <c r="AX17" s="113">
        <f t="shared" si="52"/>
        <v>241759.73146200797</v>
      </c>
      <c r="AY17" s="113">
        <v>435977.66963683028</v>
      </c>
      <c r="AZ17" s="113">
        <f t="shared" si="53"/>
        <v>76002913.156290144</v>
      </c>
      <c r="BA17" s="113">
        <f t="shared" si="54"/>
        <v>242491.94361129554</v>
      </c>
      <c r="BB17" s="113">
        <v>0</v>
      </c>
      <c r="BC17" s="113">
        <f t="shared" si="55"/>
        <v>76002913.156290144</v>
      </c>
      <c r="BD17" s="113">
        <f t="shared" si="56"/>
        <v>243189.45088881755</v>
      </c>
      <c r="BE17" s="113">
        <v>0</v>
      </c>
      <c r="BF17" s="113">
        <f t="shared" si="57"/>
        <v>76002913.156290144</v>
      </c>
      <c r="BG17" s="113">
        <f t="shared" si="58"/>
        <v>243189.45088881755</v>
      </c>
      <c r="BH17" s="113">
        <v>0</v>
      </c>
      <c r="BI17" s="113">
        <f t="shared" si="59"/>
        <v>76002913.156290144</v>
      </c>
      <c r="BJ17" s="113">
        <f t="shared" si="60"/>
        <v>243189.45088881755</v>
      </c>
      <c r="BK17" s="113">
        <v>-12248872.560000008</v>
      </c>
      <c r="BL17" s="113">
        <f t="shared" si="61"/>
        <v>63754040.596290134</v>
      </c>
      <c r="BM17" s="113">
        <f t="shared" si="62"/>
        <v>223592.85604680143</v>
      </c>
      <c r="BN17" s="113">
        <v>5080</v>
      </c>
      <c r="BO17" s="113">
        <f t="shared" si="63"/>
        <v>63759120.596290134</v>
      </c>
      <c r="BP17" s="113">
        <f t="shared" si="64"/>
        <v>204004.388540694</v>
      </c>
      <c r="BQ17" s="113">
        <v>15271.018479999999</v>
      </c>
      <c r="BR17" s="113">
        <f t="shared" si="65"/>
        <v>63774391.614770137</v>
      </c>
      <c r="BS17" s="113">
        <f t="shared" si="66"/>
        <v>204036.94750984167</v>
      </c>
      <c r="BT17" s="113">
        <v>27456569.752160002</v>
      </c>
      <c r="BU17" s="113">
        <f t="shared" si="67"/>
        <v>91230961.366930142</v>
      </c>
      <c r="BV17" s="113">
        <f t="shared" si="68"/>
        <v>247988.30144135901</v>
      </c>
      <c r="BW17" s="113">
        <v>2544828.8806399992</v>
      </c>
      <c r="BX17" s="113">
        <f t="shared" si="69"/>
        <v>93775790.247570142</v>
      </c>
      <c r="BY17" s="113">
        <f t="shared" ref="BY17:BY20" si="98">(((BU17+BX17)/2)*IF($I$6="Yes",$I17,$H17))/12</f>
        <v>295986.61727172614</v>
      </c>
      <c r="BZ17" s="113">
        <v>20129724.00296</v>
      </c>
      <c r="CA17" s="113">
        <f t="shared" si="71"/>
        <v>113905514.25053014</v>
      </c>
      <c r="CB17" s="113">
        <f t="shared" si="72"/>
        <v>332262.93771731801</v>
      </c>
      <c r="CC17" s="113">
        <v>160969.33000000002</v>
      </c>
      <c r="CD17" s="113">
        <f t="shared" si="73"/>
        <v>114066483.58053014</v>
      </c>
      <c r="CE17" s="113">
        <f t="shared" si="74"/>
        <v>364725.39451584104</v>
      </c>
      <c r="CG17" s="120">
        <f t="shared" si="32"/>
        <v>3086417.470783338</v>
      </c>
      <c r="CH17" s="117"/>
    </row>
    <row r="18" spans="1:86" s="91" customFormat="1">
      <c r="A18" s="91" t="s">
        <v>96</v>
      </c>
      <c r="B18" s="91" t="s">
        <v>37</v>
      </c>
      <c r="C18" s="91" t="s">
        <v>36</v>
      </c>
      <c r="D18" s="91" t="s">
        <v>76</v>
      </c>
      <c r="E18" s="91" t="s">
        <v>98</v>
      </c>
      <c r="F18" s="91" t="str">
        <f>D18&amp;E18&amp;C18</f>
        <v>DSTMPPCDGU</v>
      </c>
      <c r="G18" s="91" t="str">
        <f>E18&amp;C18</f>
        <v>STMPPCDGU</v>
      </c>
      <c r="H18" s="140">
        <v>1.9227824685970101E-2</v>
      </c>
      <c r="I18" s="140">
        <v>2.8332687179984641E-2</v>
      </c>
      <c r="J18" s="113">
        <v>0</v>
      </c>
      <c r="K18" s="113">
        <f t="shared" ref="K18" si="99">(J18*H18)/12</f>
        <v>0</v>
      </c>
      <c r="L18" s="113">
        <v>0</v>
      </c>
      <c r="M18" s="113">
        <f t="shared" ref="M18" si="100">J18+L18</f>
        <v>0</v>
      </c>
      <c r="N18" s="113">
        <f t="shared" ref="N18" si="101">(((J18+M18)/2)*$H18)/12</f>
        <v>0</v>
      </c>
      <c r="O18" s="113">
        <v>0</v>
      </c>
      <c r="P18" s="113">
        <f t="shared" ref="P18" si="102">M18+O18</f>
        <v>0</v>
      </c>
      <c r="Q18" s="113">
        <f t="shared" ref="Q18" si="103">(((M18+P18)/2)*$H18)/12</f>
        <v>0</v>
      </c>
      <c r="R18" s="113">
        <v>0</v>
      </c>
      <c r="S18" s="113">
        <f t="shared" ref="S18" si="104">P18+R18</f>
        <v>0</v>
      </c>
      <c r="T18" s="113">
        <f t="shared" ref="T18" si="105">(((P18+S18)/2)*$H18)/12</f>
        <v>0</v>
      </c>
      <c r="U18" s="113">
        <v>0</v>
      </c>
      <c r="V18" s="113">
        <f t="shared" ref="V18" si="106">S18+U18</f>
        <v>0</v>
      </c>
      <c r="W18" s="113">
        <f t="shared" ref="W18" si="107">(((S18+V18)/2)*$H18)/12</f>
        <v>0</v>
      </c>
      <c r="X18" s="113">
        <v>0</v>
      </c>
      <c r="Y18" s="113">
        <f t="shared" ref="Y18" si="108">V18+X18</f>
        <v>0</v>
      </c>
      <c r="Z18" s="113">
        <f t="shared" ref="Z18" si="109">(((V18+Y18)/2)*$H18)/12</f>
        <v>0</v>
      </c>
      <c r="AA18" s="113">
        <v>0</v>
      </c>
      <c r="AB18" s="113">
        <f t="shared" ref="AB18" si="110">Y18+AA18</f>
        <v>0</v>
      </c>
      <c r="AC18" s="113">
        <f t="shared" ref="AC18" si="111">(((Y18+AB18)/2)*$H18)/12</f>
        <v>0</v>
      </c>
      <c r="AD18" s="113">
        <v>0</v>
      </c>
      <c r="AE18" s="113">
        <f t="shared" ref="AE18" si="112">AB18+AD18</f>
        <v>0</v>
      </c>
      <c r="AF18" s="113">
        <f t="shared" si="40"/>
        <v>0</v>
      </c>
      <c r="AG18" s="113">
        <v>0</v>
      </c>
      <c r="AH18" s="113">
        <f t="shared" ref="AH18" si="113">AE18+AG18</f>
        <v>0</v>
      </c>
      <c r="AI18" s="113">
        <f t="shared" si="42"/>
        <v>0</v>
      </c>
      <c r="AJ18" s="113">
        <v>0</v>
      </c>
      <c r="AK18" s="113">
        <f t="shared" ref="AK18" si="114">AH18+AJ18</f>
        <v>0</v>
      </c>
      <c r="AL18" s="113">
        <f t="shared" si="44"/>
        <v>0</v>
      </c>
      <c r="AM18" s="113">
        <v>0</v>
      </c>
      <c r="AN18" s="113">
        <f t="shared" ref="AN18" si="115">AK18+AM18</f>
        <v>0</v>
      </c>
      <c r="AO18" s="113">
        <f t="shared" si="46"/>
        <v>0</v>
      </c>
      <c r="AP18" s="113">
        <v>0</v>
      </c>
      <c r="AQ18" s="113">
        <f t="shared" ref="AQ18" si="116">AN18+AP18</f>
        <v>0</v>
      </c>
      <c r="AR18" s="113">
        <f t="shared" si="48"/>
        <v>0</v>
      </c>
      <c r="AS18" s="113">
        <v>0</v>
      </c>
      <c r="AT18" s="113">
        <f t="shared" ref="AT18" si="117">AQ18+AS18</f>
        <v>0</v>
      </c>
      <c r="AU18" s="113">
        <f t="shared" si="50"/>
        <v>0</v>
      </c>
      <c r="AV18" s="113">
        <v>0</v>
      </c>
      <c r="AW18" s="113">
        <f t="shared" ref="AW18" si="118">AT18+AV18</f>
        <v>0</v>
      </c>
      <c r="AX18" s="113">
        <f t="shared" si="52"/>
        <v>0</v>
      </c>
      <c r="AY18" s="113">
        <v>0</v>
      </c>
      <c r="AZ18" s="113">
        <f t="shared" ref="AZ18" si="119">AW18+AY18</f>
        <v>0</v>
      </c>
      <c r="BA18" s="113">
        <f t="shared" si="54"/>
        <v>0</v>
      </c>
      <c r="BB18" s="113">
        <v>0</v>
      </c>
      <c r="BC18" s="113">
        <f t="shared" ref="BC18" si="120">AZ18+BB18</f>
        <v>0</v>
      </c>
      <c r="BD18" s="113">
        <f t="shared" si="56"/>
        <v>0</v>
      </c>
      <c r="BE18" s="113">
        <v>0</v>
      </c>
      <c r="BF18" s="113">
        <f t="shared" ref="BF18" si="121">BC18+BE18</f>
        <v>0</v>
      </c>
      <c r="BG18" s="113">
        <f t="shared" si="58"/>
        <v>0</v>
      </c>
      <c r="BH18" s="113">
        <v>0</v>
      </c>
      <c r="BI18" s="113">
        <f t="shared" ref="BI18" si="122">BF18+BH18</f>
        <v>0</v>
      </c>
      <c r="BJ18" s="113">
        <f t="shared" si="60"/>
        <v>0</v>
      </c>
      <c r="BK18" s="113">
        <v>-28262985.939999998</v>
      </c>
      <c r="BL18" s="113">
        <f t="shared" ref="BL18" si="123">BI18+BK18</f>
        <v>-28262985.939999998</v>
      </c>
      <c r="BM18" s="113">
        <f t="shared" si="62"/>
        <v>-33365.264142096836</v>
      </c>
      <c r="BN18" s="113">
        <v>0</v>
      </c>
      <c r="BO18" s="113">
        <f t="shared" ref="BO18" si="124">BL18+BN18</f>
        <v>-28262985.939999998</v>
      </c>
      <c r="BP18" s="113">
        <f t="shared" si="64"/>
        <v>-66730.528284193671</v>
      </c>
      <c r="BQ18" s="113">
        <v>0</v>
      </c>
      <c r="BR18" s="113">
        <f t="shared" ref="BR18" si="125">BO18+BQ18</f>
        <v>-28262985.939999998</v>
      </c>
      <c r="BS18" s="113">
        <f t="shared" si="66"/>
        <v>-66730.528284193671</v>
      </c>
      <c r="BT18" s="113">
        <v>0</v>
      </c>
      <c r="BU18" s="113">
        <f t="shared" ref="BU18" si="126">BR18+BT18</f>
        <v>-28262985.939999998</v>
      </c>
      <c r="BV18" s="113">
        <f t="shared" si="68"/>
        <v>-66730.528284193671</v>
      </c>
      <c r="BW18" s="113">
        <v>0</v>
      </c>
      <c r="BX18" s="113">
        <f t="shared" ref="BX18" si="127">BU18+BW18</f>
        <v>-28262985.939999998</v>
      </c>
      <c r="BY18" s="113">
        <f t="shared" si="98"/>
        <v>-66730.528284193671</v>
      </c>
      <c r="BZ18" s="113">
        <v>0</v>
      </c>
      <c r="CA18" s="113">
        <f t="shared" ref="CA18" si="128">BX18+BZ18</f>
        <v>-28262985.939999998</v>
      </c>
      <c r="CB18" s="113">
        <f t="shared" si="72"/>
        <v>-66730.528284193671</v>
      </c>
      <c r="CC18" s="113">
        <v>0</v>
      </c>
      <c r="CD18" s="113">
        <f t="shared" ref="CD18" si="129">CA18+CC18</f>
        <v>-28262985.939999998</v>
      </c>
      <c r="CE18" s="113">
        <f t="shared" si="74"/>
        <v>-66730.528284193671</v>
      </c>
      <c r="CG18" s="120">
        <f t="shared" si="32"/>
        <v>-433748.4338472588</v>
      </c>
      <c r="CH18" s="117"/>
    </row>
    <row r="19" spans="1:86" s="91" customFormat="1">
      <c r="A19" s="91" t="s">
        <v>96</v>
      </c>
      <c r="B19" s="91" t="s">
        <v>37</v>
      </c>
      <c r="C19" s="91" t="s">
        <v>38</v>
      </c>
      <c r="D19" s="91" t="s">
        <v>76</v>
      </c>
      <c r="E19" s="91" t="s">
        <v>98</v>
      </c>
      <c r="F19" s="91" t="str">
        <f t="shared" si="0"/>
        <v>DSTMPPCSSGCH</v>
      </c>
      <c r="G19" s="91" t="str">
        <f t="shared" si="33"/>
        <v>STMPPCSSGCH</v>
      </c>
      <c r="H19" s="140">
        <v>1.5099837045342974E-2</v>
      </c>
      <c r="I19" s="140">
        <v>2.7462413050707721E-2</v>
      </c>
      <c r="J19" s="113">
        <v>0</v>
      </c>
      <c r="K19" s="113">
        <f t="shared" si="1"/>
        <v>0</v>
      </c>
      <c r="L19" s="113">
        <v>0</v>
      </c>
      <c r="M19" s="113">
        <f t="shared" si="2"/>
        <v>0</v>
      </c>
      <c r="N19" s="113">
        <f t="shared" si="3"/>
        <v>0</v>
      </c>
      <c r="O19" s="113">
        <v>0</v>
      </c>
      <c r="P19" s="113">
        <f t="shared" si="34"/>
        <v>0</v>
      </c>
      <c r="Q19" s="113">
        <f t="shared" si="5"/>
        <v>0</v>
      </c>
      <c r="R19" s="113">
        <v>0</v>
      </c>
      <c r="S19" s="113">
        <f t="shared" si="35"/>
        <v>0</v>
      </c>
      <c r="T19" s="113">
        <f t="shared" si="7"/>
        <v>0</v>
      </c>
      <c r="U19" s="113">
        <v>899467.63</v>
      </c>
      <c r="V19" s="113">
        <f t="shared" si="36"/>
        <v>899467.63</v>
      </c>
      <c r="W19" s="113">
        <f t="shared" si="9"/>
        <v>565.90894335670203</v>
      </c>
      <c r="X19" s="113">
        <v>0</v>
      </c>
      <c r="Y19" s="113">
        <f t="shared" si="37"/>
        <v>899467.63</v>
      </c>
      <c r="Z19" s="113">
        <f t="shared" si="11"/>
        <v>1131.8178867134041</v>
      </c>
      <c r="AA19" s="113">
        <v>0</v>
      </c>
      <c r="AB19" s="113">
        <f t="shared" si="38"/>
        <v>899467.63</v>
      </c>
      <c r="AC19" s="113">
        <f t="shared" si="13"/>
        <v>1131.8178867134041</v>
      </c>
      <c r="AD19" s="113">
        <v>0</v>
      </c>
      <c r="AE19" s="113">
        <f t="shared" si="39"/>
        <v>899467.63</v>
      </c>
      <c r="AF19" s="113">
        <f t="shared" si="40"/>
        <v>2058.4626317334287</v>
      </c>
      <c r="AG19" s="113">
        <v>0</v>
      </c>
      <c r="AH19" s="113">
        <f t="shared" si="41"/>
        <v>899467.63</v>
      </c>
      <c r="AI19" s="113">
        <f t="shared" si="42"/>
        <v>2058.4626317334287</v>
      </c>
      <c r="AJ19" s="113">
        <v>0</v>
      </c>
      <c r="AK19" s="113">
        <f t="shared" si="43"/>
        <v>899467.63</v>
      </c>
      <c r="AL19" s="113">
        <f t="shared" si="44"/>
        <v>2058.4626317334287</v>
      </c>
      <c r="AM19" s="113">
        <v>0</v>
      </c>
      <c r="AN19" s="113">
        <f t="shared" si="45"/>
        <v>899467.63</v>
      </c>
      <c r="AO19" s="113">
        <f t="shared" si="46"/>
        <v>2058.4626317334287</v>
      </c>
      <c r="AP19" s="113">
        <v>0</v>
      </c>
      <c r="AQ19" s="113">
        <f t="shared" si="47"/>
        <v>899467.63</v>
      </c>
      <c r="AR19" s="113">
        <f t="shared" si="48"/>
        <v>2058.4626317334287</v>
      </c>
      <c r="AS19" s="113">
        <v>0</v>
      </c>
      <c r="AT19" s="113">
        <f t="shared" si="49"/>
        <v>899467.63</v>
      </c>
      <c r="AU19" s="113">
        <f t="shared" si="50"/>
        <v>2058.4626317334287</v>
      </c>
      <c r="AV19" s="113">
        <v>0</v>
      </c>
      <c r="AW19" s="113">
        <f t="shared" si="51"/>
        <v>899467.63</v>
      </c>
      <c r="AX19" s="113">
        <f t="shared" si="52"/>
        <v>2058.4626317334287</v>
      </c>
      <c r="AY19" s="113">
        <v>0</v>
      </c>
      <c r="AZ19" s="113">
        <f t="shared" si="53"/>
        <v>899467.63</v>
      </c>
      <c r="BA19" s="113">
        <f t="shared" si="54"/>
        <v>2058.4626317334287</v>
      </c>
      <c r="BB19" s="113">
        <v>0</v>
      </c>
      <c r="BC19" s="113">
        <f t="shared" si="55"/>
        <v>899467.63</v>
      </c>
      <c r="BD19" s="113">
        <f t="shared" si="56"/>
        <v>2058.4626317334287</v>
      </c>
      <c r="BE19" s="113">
        <v>0</v>
      </c>
      <c r="BF19" s="113">
        <f t="shared" si="57"/>
        <v>899467.63</v>
      </c>
      <c r="BG19" s="113">
        <f t="shared" si="58"/>
        <v>2058.4626317334287</v>
      </c>
      <c r="BH19" s="113">
        <v>0</v>
      </c>
      <c r="BI19" s="113">
        <f t="shared" si="59"/>
        <v>899467.63</v>
      </c>
      <c r="BJ19" s="113">
        <f t="shared" si="60"/>
        <v>2058.4626317334287</v>
      </c>
      <c r="BK19" s="113">
        <v>0</v>
      </c>
      <c r="BL19" s="113">
        <f t="shared" si="61"/>
        <v>899467.63</v>
      </c>
      <c r="BM19" s="113">
        <f t="shared" si="62"/>
        <v>2058.4626317334287</v>
      </c>
      <c r="BN19" s="113">
        <v>0</v>
      </c>
      <c r="BO19" s="113">
        <f t="shared" si="63"/>
        <v>899467.63</v>
      </c>
      <c r="BP19" s="113">
        <f t="shared" si="64"/>
        <v>2058.4626317334287</v>
      </c>
      <c r="BQ19" s="113">
        <v>0</v>
      </c>
      <c r="BR19" s="113">
        <f t="shared" si="65"/>
        <v>899467.63</v>
      </c>
      <c r="BS19" s="113">
        <f t="shared" si="66"/>
        <v>2058.4626317334287</v>
      </c>
      <c r="BT19" s="113">
        <v>0</v>
      </c>
      <c r="BU19" s="113">
        <f t="shared" si="67"/>
        <v>899467.63</v>
      </c>
      <c r="BV19" s="113">
        <f t="shared" si="68"/>
        <v>2058.4626317334287</v>
      </c>
      <c r="BW19" s="113">
        <v>0</v>
      </c>
      <c r="BX19" s="113">
        <f t="shared" si="69"/>
        <v>899467.63</v>
      </c>
      <c r="BY19" s="113">
        <f t="shared" si="98"/>
        <v>2058.4626317334287</v>
      </c>
      <c r="BZ19" s="113">
        <v>0</v>
      </c>
      <c r="CA19" s="113">
        <f t="shared" si="71"/>
        <v>899467.63</v>
      </c>
      <c r="CB19" s="113">
        <f t="shared" si="72"/>
        <v>2058.4626317334287</v>
      </c>
      <c r="CC19" s="113">
        <v>0</v>
      </c>
      <c r="CD19" s="113">
        <f t="shared" si="73"/>
        <v>899467.63</v>
      </c>
      <c r="CE19" s="113">
        <f t="shared" si="74"/>
        <v>2058.4626317334287</v>
      </c>
      <c r="CG19" s="120">
        <f t="shared" si="32"/>
        <v>24701.551580801151</v>
      </c>
      <c r="CH19" s="117"/>
    </row>
    <row r="20" spans="1:86" s="91" customFormat="1">
      <c r="A20" s="91" t="s">
        <v>5</v>
      </c>
      <c r="B20" s="91" t="s">
        <v>37</v>
      </c>
      <c r="C20" s="91" t="s">
        <v>38</v>
      </c>
      <c r="D20" s="91" t="s">
        <v>76</v>
      </c>
      <c r="E20" s="91" t="s">
        <v>69</v>
      </c>
      <c r="F20" s="91" t="str">
        <f t="shared" si="0"/>
        <v>DSTMPSSGCH</v>
      </c>
      <c r="G20" s="91" t="str">
        <f t="shared" si="33"/>
        <v>STMPSSGCH</v>
      </c>
      <c r="H20" s="140">
        <v>1.5099837045342974E-2</v>
      </c>
      <c r="I20" s="140">
        <v>2.7462413050707721E-2</v>
      </c>
      <c r="J20" s="113">
        <v>535857713.99999994</v>
      </c>
      <c r="K20" s="113">
        <f t="shared" si="1"/>
        <v>674280.34674083325</v>
      </c>
      <c r="L20" s="113">
        <v>-73982.914499999955</v>
      </c>
      <c r="M20" s="113">
        <f t="shared" si="2"/>
        <v>535783731.08549994</v>
      </c>
      <c r="N20" s="113">
        <f t="shared" si="3"/>
        <v>674233.79965945461</v>
      </c>
      <c r="O20" s="113">
        <v>-1089794.1044999999</v>
      </c>
      <c r="P20" s="113">
        <f t="shared" si="34"/>
        <v>534693936.98099995</v>
      </c>
      <c r="Q20" s="113">
        <f t="shared" si="5"/>
        <v>673501.59785345395</v>
      </c>
      <c r="R20" s="113">
        <v>-579172.9944999998</v>
      </c>
      <c r="S20" s="113">
        <f t="shared" si="35"/>
        <v>534114763.98649997</v>
      </c>
      <c r="T20" s="113">
        <f t="shared" si="7"/>
        <v>672451.55071891483</v>
      </c>
      <c r="U20" s="113">
        <v>-1143893.2644999998</v>
      </c>
      <c r="V20" s="113">
        <f t="shared" si="36"/>
        <v>532970870.72199994</v>
      </c>
      <c r="W20" s="113">
        <f t="shared" si="9"/>
        <v>671367.46656353027</v>
      </c>
      <c r="X20" s="113">
        <v>-83258.444499999983</v>
      </c>
      <c r="Y20" s="113">
        <f t="shared" si="37"/>
        <v>532887612.27749991</v>
      </c>
      <c r="Z20" s="113">
        <f t="shared" si="11"/>
        <v>670595.39194537129</v>
      </c>
      <c r="AA20" s="113">
        <v>-489677.1044999999</v>
      </c>
      <c r="AB20" s="113">
        <f t="shared" si="38"/>
        <v>532397935.17299992</v>
      </c>
      <c r="AC20" s="113">
        <f t="shared" si="13"/>
        <v>670234.92388589692</v>
      </c>
      <c r="AD20" s="113">
        <v>-1133016.9844999998</v>
      </c>
      <c r="AE20" s="113">
        <f t="shared" si="39"/>
        <v>531264918.18849993</v>
      </c>
      <c r="AF20" s="113">
        <f t="shared" si="40"/>
        <v>1217114.526071161</v>
      </c>
      <c r="AG20" s="113">
        <v>-1283096.3044999999</v>
      </c>
      <c r="AH20" s="113">
        <f t="shared" si="41"/>
        <v>529981821.88399994</v>
      </c>
      <c r="AI20" s="113">
        <f t="shared" si="42"/>
        <v>1214349.8468578353</v>
      </c>
      <c r="AJ20" s="113">
        <v>-1283096.3044999999</v>
      </c>
      <c r="AK20" s="113">
        <f t="shared" si="43"/>
        <v>528698725.57949996</v>
      </c>
      <c r="AL20" s="113">
        <f t="shared" si="44"/>
        <v>1211413.4367996673</v>
      </c>
      <c r="AM20" s="113">
        <v>-1283096.3044999999</v>
      </c>
      <c r="AN20" s="113">
        <f t="shared" si="45"/>
        <v>527415629.27499998</v>
      </c>
      <c r="AO20" s="113">
        <f t="shared" si="46"/>
        <v>1208477.0267414993</v>
      </c>
      <c r="AP20" s="113">
        <v>-1283096.3044999999</v>
      </c>
      <c r="AQ20" s="113">
        <f t="shared" si="47"/>
        <v>526132532.97049999</v>
      </c>
      <c r="AR20" s="113">
        <f t="shared" si="48"/>
        <v>1205540.6166833316</v>
      </c>
      <c r="AS20" s="113">
        <v>-1283096.3044999999</v>
      </c>
      <c r="AT20" s="113">
        <f t="shared" si="49"/>
        <v>524849436.66600001</v>
      </c>
      <c r="AU20" s="113">
        <f t="shared" si="50"/>
        <v>1202604.2066251633</v>
      </c>
      <c r="AV20" s="113">
        <v>-1236252.8044999999</v>
      </c>
      <c r="AW20" s="113">
        <f t="shared" si="51"/>
        <v>523613183.86150002</v>
      </c>
      <c r="AX20" s="113">
        <f t="shared" si="52"/>
        <v>1199721.3980480682</v>
      </c>
      <c r="AY20" s="113">
        <v>-1228080.8744999999</v>
      </c>
      <c r="AZ20" s="113">
        <f t="shared" si="53"/>
        <v>522385102.98700005</v>
      </c>
      <c r="BA20" s="113">
        <f t="shared" si="54"/>
        <v>1196901.5418235902</v>
      </c>
      <c r="BB20" s="113">
        <v>-1283096.3044999999</v>
      </c>
      <c r="BC20" s="113">
        <f t="shared" si="55"/>
        <v>521102006.68250006</v>
      </c>
      <c r="BD20" s="113">
        <f t="shared" si="56"/>
        <v>1194028.08411804</v>
      </c>
      <c r="BE20" s="113">
        <v>-1283096.3044999999</v>
      </c>
      <c r="BF20" s="113">
        <f t="shared" si="57"/>
        <v>519818910.37800008</v>
      </c>
      <c r="BG20" s="113">
        <f t="shared" si="58"/>
        <v>1191091.674059872</v>
      </c>
      <c r="BH20" s="113">
        <v>-637167.24449999991</v>
      </c>
      <c r="BI20" s="113">
        <f t="shared" si="59"/>
        <v>519181743.1335001</v>
      </c>
      <c r="BJ20" s="113">
        <f t="shared" si="60"/>
        <v>1188894.3794453363</v>
      </c>
      <c r="BK20" s="113">
        <v>3136295.6255000001</v>
      </c>
      <c r="BL20" s="113">
        <f t="shared" si="61"/>
        <v>522318038.75900012</v>
      </c>
      <c r="BM20" s="113">
        <f t="shared" si="62"/>
        <v>1191754.0501064102</v>
      </c>
      <c r="BN20" s="113">
        <v>-1280887.0937799998</v>
      </c>
      <c r="BO20" s="113">
        <f t="shared" si="63"/>
        <v>521037151.66522014</v>
      </c>
      <c r="BP20" s="113">
        <f t="shared" si="64"/>
        <v>1193877.1332512395</v>
      </c>
      <c r="BQ20" s="113">
        <v>-1280887.0937799998</v>
      </c>
      <c r="BR20" s="113">
        <f t="shared" si="65"/>
        <v>519756264.57144016</v>
      </c>
      <c r="BS20" s="113">
        <f t="shared" si="66"/>
        <v>1190945.779047847</v>
      </c>
      <c r="BT20" s="113">
        <v>-1280887.0937799998</v>
      </c>
      <c r="BU20" s="113">
        <f t="shared" si="67"/>
        <v>518475377.47766018</v>
      </c>
      <c r="BV20" s="113">
        <f t="shared" si="68"/>
        <v>1188014.4248444552</v>
      </c>
      <c r="BW20" s="113">
        <v>-1280887.0937799998</v>
      </c>
      <c r="BX20" s="113">
        <f t="shared" si="69"/>
        <v>517194490.3838802</v>
      </c>
      <c r="BY20" s="113">
        <f t="shared" si="98"/>
        <v>1185083.0706410627</v>
      </c>
      <c r="BZ20" s="113">
        <v>-1280887.0937799998</v>
      </c>
      <c r="CA20" s="113">
        <f t="shared" si="71"/>
        <v>515913603.29010022</v>
      </c>
      <c r="CB20" s="113">
        <f t="shared" si="72"/>
        <v>1182151.7164376706</v>
      </c>
      <c r="CC20" s="113">
        <v>-1280883.5377799999</v>
      </c>
      <c r="CD20" s="113">
        <f t="shared" si="73"/>
        <v>514632719.75232023</v>
      </c>
      <c r="CE20" s="113">
        <f t="shared" si="74"/>
        <v>1179220.3663032926</v>
      </c>
      <c r="CG20" s="120">
        <f t="shared" si="32"/>
        <v>14281683.618126888</v>
      </c>
      <c r="CH20" s="117"/>
    </row>
    <row r="21" spans="1:86" s="91" customFormat="1">
      <c r="A21" s="91" t="s">
        <v>6</v>
      </c>
      <c r="I21" s="140"/>
      <c r="J21" s="121">
        <f t="shared" ref="J21:BU21" si="130">SUBTOTAL(9,J12:J20)</f>
        <v>6702695395.2253847</v>
      </c>
      <c r="K21" s="121">
        <f t="shared" si="130"/>
        <v>12133369.720891956</v>
      </c>
      <c r="L21" s="121">
        <f t="shared" si="130"/>
        <v>5476393.7928333385</v>
      </c>
      <c r="M21" s="121">
        <f t="shared" si="130"/>
        <v>6708171789.018218</v>
      </c>
      <c r="N21" s="121">
        <f t="shared" si="130"/>
        <v>12139378.532856248</v>
      </c>
      <c r="O21" s="121">
        <f t="shared" si="130"/>
        <v>-3898366.3471666672</v>
      </c>
      <c r="P21" s="121">
        <f t="shared" si="130"/>
        <v>6704273422.671052</v>
      </c>
      <c r="Q21" s="121">
        <f t="shared" si="130"/>
        <v>12142444.54032227</v>
      </c>
      <c r="R21" s="121">
        <f t="shared" si="130"/>
        <v>-3478072.4171666652</v>
      </c>
      <c r="S21" s="121">
        <f t="shared" si="130"/>
        <v>6700795350.2538853</v>
      </c>
      <c r="T21" s="121">
        <f t="shared" si="130"/>
        <v>12136790.225279935</v>
      </c>
      <c r="U21" s="121">
        <f t="shared" si="130"/>
        <v>-1275324.2771666655</v>
      </c>
      <c r="V21" s="121">
        <f t="shared" si="130"/>
        <v>6699520025.9767189</v>
      </c>
      <c r="W21" s="121">
        <f t="shared" si="130"/>
        <v>12133432.413132844</v>
      </c>
      <c r="X21" s="121">
        <f t="shared" si="130"/>
        <v>-1786665.3871666654</v>
      </c>
      <c r="Y21" s="121">
        <f t="shared" si="130"/>
        <v>6697733360.5895519</v>
      </c>
      <c r="Z21" s="121">
        <f t="shared" si="130"/>
        <v>12131605.358480019</v>
      </c>
      <c r="AA21" s="121">
        <f t="shared" si="130"/>
        <v>7469180.5828333348</v>
      </c>
      <c r="AB21" s="121">
        <f t="shared" si="130"/>
        <v>6705202541.1723862</v>
      </c>
      <c r="AC21" s="121">
        <f t="shared" si="130"/>
        <v>12138645.152100382</v>
      </c>
      <c r="AD21" s="121">
        <f t="shared" si="130"/>
        <v>-5698729.8971666656</v>
      </c>
      <c r="AE21" s="121">
        <f t="shared" si="130"/>
        <v>6699503811.275219</v>
      </c>
      <c r="AF21" s="121">
        <f t="shared" si="130"/>
        <v>22059673.024432123</v>
      </c>
      <c r="AG21" s="121">
        <f t="shared" si="130"/>
        <v>-5838103.0771666653</v>
      </c>
      <c r="AH21" s="121">
        <f t="shared" si="130"/>
        <v>6693665708.1980524</v>
      </c>
      <c r="AI21" s="121">
        <f t="shared" si="130"/>
        <v>22044461.649953868</v>
      </c>
      <c r="AJ21" s="121">
        <f t="shared" si="130"/>
        <v>-5086151.3971666656</v>
      </c>
      <c r="AK21" s="121">
        <f t="shared" si="130"/>
        <v>6688579556.8008862</v>
      </c>
      <c r="AL21" s="121">
        <f t="shared" si="130"/>
        <v>22030298.697443075</v>
      </c>
      <c r="AM21" s="121">
        <f t="shared" si="130"/>
        <v>-3198444.2871666662</v>
      </c>
      <c r="AN21" s="121">
        <f t="shared" si="130"/>
        <v>6685381112.5137186</v>
      </c>
      <c r="AO21" s="121">
        <f t="shared" si="130"/>
        <v>22020358.853922557</v>
      </c>
      <c r="AP21" s="121">
        <f t="shared" si="130"/>
        <v>86384059.933948502</v>
      </c>
      <c r="AQ21" s="121">
        <f t="shared" si="130"/>
        <v>6771765172.4476681</v>
      </c>
      <c r="AR21" s="121">
        <f t="shared" si="130"/>
        <v>22156759.3909382</v>
      </c>
      <c r="AS21" s="121">
        <f t="shared" si="130"/>
        <v>16732141.721165607</v>
      </c>
      <c r="AT21" s="121">
        <f t="shared" si="130"/>
        <v>6788497314.1688328</v>
      </c>
      <c r="AU21" s="121">
        <f t="shared" si="130"/>
        <v>22325046.276396252</v>
      </c>
      <c r="AV21" s="121">
        <f t="shared" si="130"/>
        <v>-978731.89996078832</v>
      </c>
      <c r="AW21" s="121">
        <f t="shared" si="130"/>
        <v>6787518582.2688713</v>
      </c>
      <c r="AX21" s="121">
        <f t="shared" si="130"/>
        <v>22353542.773569271</v>
      </c>
      <c r="AY21" s="121">
        <f t="shared" si="130"/>
        <v>-1049834.8575298376</v>
      </c>
      <c r="AZ21" s="121">
        <f t="shared" si="130"/>
        <v>6786468747.4113426</v>
      </c>
      <c r="BA21" s="121">
        <f t="shared" si="130"/>
        <v>22353565.351363406</v>
      </c>
      <c r="BB21" s="121">
        <f t="shared" si="130"/>
        <v>21671189.842833333</v>
      </c>
      <c r="BC21" s="121">
        <f t="shared" si="130"/>
        <v>6808139937.2541752</v>
      </c>
      <c r="BD21" s="121">
        <f t="shared" si="130"/>
        <v>22389846.184993021</v>
      </c>
      <c r="BE21" s="121">
        <f t="shared" si="130"/>
        <v>-2502095.7671666658</v>
      </c>
      <c r="BF21" s="121">
        <f t="shared" si="130"/>
        <v>6805637841.4870081</v>
      </c>
      <c r="BG21" s="121">
        <f t="shared" si="130"/>
        <v>22423828.656159814</v>
      </c>
      <c r="BH21" s="121">
        <f t="shared" si="130"/>
        <v>13152289.982833317</v>
      </c>
      <c r="BI21" s="121">
        <f t="shared" si="130"/>
        <v>6818790131.469842</v>
      </c>
      <c r="BJ21" s="121">
        <f t="shared" si="130"/>
        <v>22443887.71458555</v>
      </c>
      <c r="BK21" s="121">
        <f t="shared" si="130"/>
        <v>-47383952.857166648</v>
      </c>
      <c r="BL21" s="121">
        <f t="shared" si="130"/>
        <v>6771406178.6126757</v>
      </c>
      <c r="BM21" s="121">
        <f t="shared" si="130"/>
        <v>22402621.162183497</v>
      </c>
      <c r="BN21" s="121">
        <f t="shared" si="130"/>
        <v>-5044891.3110066652</v>
      </c>
      <c r="BO21" s="121">
        <f t="shared" si="130"/>
        <v>6766361287.3016701</v>
      </c>
      <c r="BP21" s="121">
        <f t="shared" si="130"/>
        <v>22332534.778658975</v>
      </c>
      <c r="BQ21" s="121">
        <f t="shared" si="130"/>
        <v>-5628143.9338866668</v>
      </c>
      <c r="BR21" s="121">
        <f t="shared" si="130"/>
        <v>6760733143.3677826</v>
      </c>
      <c r="BS21" s="121">
        <f t="shared" si="130"/>
        <v>22318771.731032316</v>
      </c>
      <c r="BT21" s="121">
        <f t="shared" si="130"/>
        <v>21797370.559073336</v>
      </c>
      <c r="BU21" s="121">
        <f t="shared" si="130"/>
        <v>6782530513.926856</v>
      </c>
      <c r="BV21" s="121">
        <f t="shared" ref="BV21:CE21" si="131">SUBTOTAL(9,BV12:BV20)</f>
        <v>22347952.793399025</v>
      </c>
      <c r="BW21" s="121">
        <f t="shared" si="131"/>
        <v>-123547427.88700666</v>
      </c>
      <c r="BX21" s="121">
        <f t="shared" si="131"/>
        <v>6658983086.0398502</v>
      </c>
      <c r="BY21" s="121">
        <f t="shared" si="131"/>
        <v>20777782.135125626</v>
      </c>
      <c r="BZ21" s="121">
        <f t="shared" si="131"/>
        <v>52036549.254353344</v>
      </c>
      <c r="CA21" s="121">
        <f t="shared" si="131"/>
        <v>6711019635.2942028</v>
      </c>
      <c r="CB21" s="121">
        <f t="shared" si="131"/>
        <v>19255990.220285509</v>
      </c>
      <c r="CC21" s="121">
        <f t="shared" si="131"/>
        <v>40222105.741393372</v>
      </c>
      <c r="CD21" s="121">
        <f t="shared" si="131"/>
        <v>6751241741.0355959</v>
      </c>
      <c r="CE21" s="121">
        <f t="shared" si="131"/>
        <v>19406904.419509478</v>
      </c>
      <c r="CG21" s="122">
        <f>SUBTOTAL(9,CG12:CG20)</f>
        <v>260807227.92086551</v>
      </c>
    </row>
    <row r="22" spans="1:86" s="91" customFormat="1">
      <c r="I22" s="140"/>
      <c r="J22" s="113"/>
      <c r="K22" s="113"/>
      <c r="L22" s="113"/>
      <c r="M22" s="113"/>
      <c r="O22" s="113"/>
      <c r="P22" s="113"/>
      <c r="R22" s="113"/>
      <c r="S22" s="113"/>
      <c r="U22" s="113"/>
      <c r="V22" s="113"/>
      <c r="X22" s="113"/>
      <c r="Y22" s="113"/>
      <c r="AA22" s="113"/>
      <c r="AB22" s="113"/>
      <c r="AD22" s="113"/>
      <c r="AE22" s="113"/>
      <c r="AG22" s="113"/>
      <c r="AH22" s="113"/>
      <c r="AJ22" s="113"/>
      <c r="AK22" s="113"/>
      <c r="AM22" s="113"/>
      <c r="AN22" s="113"/>
      <c r="AP22" s="113"/>
      <c r="AQ22" s="113"/>
      <c r="AS22" s="113"/>
      <c r="AT22" s="113"/>
      <c r="AV22" s="113"/>
      <c r="AW22" s="113"/>
      <c r="AY22" s="113"/>
      <c r="AZ22" s="113"/>
      <c r="BB22" s="113"/>
      <c r="BC22" s="113"/>
      <c r="BE22" s="113"/>
      <c r="BF22" s="113"/>
      <c r="BH22" s="113"/>
      <c r="BI22" s="113"/>
      <c r="BK22" s="113"/>
      <c r="BL22" s="113"/>
      <c r="BN22" s="113"/>
      <c r="BO22" s="113"/>
      <c r="BQ22" s="113"/>
      <c r="BR22" s="113"/>
      <c r="BT22" s="113"/>
      <c r="BU22" s="113"/>
      <c r="BW22" s="113"/>
      <c r="BX22" s="113"/>
      <c r="BZ22" s="113"/>
      <c r="CA22" s="113"/>
      <c r="CC22" s="113"/>
      <c r="CD22" s="113"/>
      <c r="CG22" s="120"/>
    </row>
    <row r="23" spans="1:86" s="91" customFormat="1">
      <c r="A23" s="11" t="s">
        <v>7</v>
      </c>
      <c r="I23" s="140"/>
      <c r="J23" s="113"/>
      <c r="K23" s="113"/>
      <c r="L23" s="113"/>
      <c r="M23" s="113"/>
      <c r="O23" s="113"/>
      <c r="P23" s="113"/>
      <c r="R23" s="113"/>
      <c r="S23" s="113"/>
      <c r="U23" s="113"/>
      <c r="V23" s="113"/>
      <c r="X23" s="113"/>
      <c r="Y23" s="113"/>
      <c r="AA23" s="113"/>
      <c r="AB23" s="113"/>
      <c r="AD23" s="113"/>
      <c r="AE23" s="113"/>
      <c r="AG23" s="113"/>
      <c r="AH23" s="113"/>
      <c r="AJ23" s="113"/>
      <c r="AK23" s="113"/>
      <c r="AM23" s="113"/>
      <c r="AN23" s="113"/>
      <c r="AP23" s="113"/>
      <c r="AQ23" s="113"/>
      <c r="AS23" s="113"/>
      <c r="AT23" s="113"/>
      <c r="AV23" s="113"/>
      <c r="AW23" s="113"/>
      <c r="AY23" s="113"/>
      <c r="AZ23" s="113"/>
      <c r="BB23" s="113"/>
      <c r="BC23" s="113"/>
      <c r="BE23" s="113"/>
      <c r="BF23" s="113"/>
      <c r="BH23" s="113"/>
      <c r="BI23" s="113"/>
      <c r="BK23" s="113"/>
      <c r="BL23" s="113"/>
      <c r="BN23" s="113"/>
      <c r="BO23" s="113"/>
      <c r="BQ23" s="113"/>
      <c r="BR23" s="113"/>
      <c r="BT23" s="113"/>
      <c r="BU23" s="113"/>
      <c r="BW23" s="113"/>
      <c r="BX23" s="113"/>
      <c r="BZ23" s="113"/>
      <c r="CA23" s="113"/>
      <c r="CC23" s="113"/>
      <c r="CD23" s="113"/>
      <c r="CG23" s="120"/>
    </row>
    <row r="24" spans="1:86" s="91" customFormat="1">
      <c r="A24" s="91" t="s">
        <v>3</v>
      </c>
      <c r="B24" s="91" t="s">
        <v>37</v>
      </c>
      <c r="C24" s="91" t="s">
        <v>35</v>
      </c>
      <c r="D24" s="91" t="s">
        <v>76</v>
      </c>
      <c r="E24" s="91" t="s">
        <v>70</v>
      </c>
      <c r="F24" s="91" t="str">
        <f>D24&amp;E24&amp;C24</f>
        <v>DHYDPDGP</v>
      </c>
      <c r="G24" s="91" t="str">
        <f>E24&amp;C24</f>
        <v>HYDPDGP</v>
      </c>
      <c r="H24" s="140">
        <v>1.5697105073595799E-2</v>
      </c>
      <c r="I24" s="140">
        <v>2.3123796148048381E-2</v>
      </c>
      <c r="J24" s="113">
        <v>163154585.48999998</v>
      </c>
      <c r="K24" s="113">
        <f>(J24*H24)/12</f>
        <v>213421.22263962484</v>
      </c>
      <c r="L24" s="113">
        <v>-144531.48333333334</v>
      </c>
      <c r="M24" s="113">
        <f>J24+L24</f>
        <v>163010054.00666666</v>
      </c>
      <c r="N24" s="113">
        <f>(((J24+M24)/2)*$H24)/12</f>
        <v>213326.69239461131</v>
      </c>
      <c r="O24" s="113">
        <v>-144531.48333333334</v>
      </c>
      <c r="P24" s="113">
        <f t="shared" ref="P24:P27" si="132">M24+O24</f>
        <v>162865522.52333334</v>
      </c>
      <c r="Q24" s="113">
        <f>(((M24+P24)/2)*$H24)/12</f>
        <v>213137.63190458412</v>
      </c>
      <c r="R24" s="113">
        <v>-144531.48333333334</v>
      </c>
      <c r="S24" s="113">
        <f t="shared" ref="S24:S27" si="133">P24+R24</f>
        <v>162720991.04000002</v>
      </c>
      <c r="T24" s="113">
        <f>(((P24+S24)/2)*$H24)/12</f>
        <v>212948.57141455702</v>
      </c>
      <c r="U24" s="113">
        <v>-144531.48333333334</v>
      </c>
      <c r="V24" s="113">
        <f t="shared" ref="V24:V27" si="134">S24+U24</f>
        <v>162576459.5566667</v>
      </c>
      <c r="W24" s="113">
        <f>(((S24+V24)/2)*$H24)/12</f>
        <v>212759.51092452984</v>
      </c>
      <c r="X24" s="113">
        <v>-144531.48333333334</v>
      </c>
      <c r="Y24" s="113">
        <f t="shared" ref="Y24:Y27" si="135">V24+X24</f>
        <v>162431928.07333338</v>
      </c>
      <c r="Z24" s="113">
        <f>(((V24+Y24)/2)*$H24)/12</f>
        <v>212570.45043450271</v>
      </c>
      <c r="AA24" s="113">
        <v>-144531.48333333334</v>
      </c>
      <c r="AB24" s="113">
        <f t="shared" ref="AB24:AB27" si="136">Y24+AA24</f>
        <v>162287396.59000006</v>
      </c>
      <c r="AC24" s="113">
        <f>(((Y24+AB24)/2)*$H24)/12</f>
        <v>212381.38994447552</v>
      </c>
      <c r="AD24" s="113">
        <v>-144531.48333333334</v>
      </c>
      <c r="AE24" s="113">
        <f t="shared" ref="AE24:AE27" si="137">AB24+AD24</f>
        <v>162142865.10666674</v>
      </c>
      <c r="AF24" s="113">
        <f t="shared" ref="AF24:AF28" si="138">(((AB24+AE24)/2)*IF($I$6="Yes",$I24,$H24))/12</f>
        <v>312585.80148882134</v>
      </c>
      <c r="AG24" s="113">
        <v>-144531.48333333334</v>
      </c>
      <c r="AH24" s="113">
        <f t="shared" ref="AH24:AH27" si="139">AE24+AG24</f>
        <v>161998333.62333342</v>
      </c>
      <c r="AI24" s="113">
        <f t="shared" ref="AI24:AI28" si="140">(((AE24+AH24)/2)*IF($I$6="Yes",$I24,$H24))/12</f>
        <v>312307.2917756901</v>
      </c>
      <c r="AJ24" s="113">
        <v>-144531.48333333334</v>
      </c>
      <c r="AK24" s="113">
        <f t="shared" ref="AK24:AK27" si="141">AH24+AJ24</f>
        <v>161853802.1400001</v>
      </c>
      <c r="AL24" s="113">
        <f t="shared" ref="AL24:AL28" si="142">(((AH24+AK24)/2)*IF($I$6="Yes",$I24,$H24))/12</f>
        <v>312028.78206255892</v>
      </c>
      <c r="AM24" s="113">
        <v>-144531.48333333334</v>
      </c>
      <c r="AN24" s="113">
        <f t="shared" ref="AN24:AN27" si="143">AK24+AM24</f>
        <v>161709270.65666679</v>
      </c>
      <c r="AO24" s="113">
        <f t="shared" ref="AO24:AO28" si="144">(((AK24+AN24)/2)*IF($I$6="Yes",$I24,$H24))/12</f>
        <v>311750.27234942763</v>
      </c>
      <c r="AP24" s="113">
        <v>-144531.48333333334</v>
      </c>
      <c r="AQ24" s="113">
        <f t="shared" ref="AQ24:AQ27" si="145">AN24+AP24</f>
        <v>161564739.17333347</v>
      </c>
      <c r="AR24" s="113">
        <f t="shared" ref="AR24:AR28" si="146">(((AN24+AQ24)/2)*IF($I$6="Yes",$I24,$H24))/12</f>
        <v>311471.76263629645</v>
      </c>
      <c r="AS24" s="113">
        <v>-144531.48333333334</v>
      </c>
      <c r="AT24" s="113">
        <f t="shared" ref="AT24:AT27" si="147">AQ24+AS24</f>
        <v>161420207.69000015</v>
      </c>
      <c r="AU24" s="113">
        <f t="shared" ref="AU24:AU28" si="148">(((AQ24+AT24)/2)*IF($I$6="Yes",$I24,$H24))/12</f>
        <v>311193.25292316516</v>
      </c>
      <c r="AV24" s="113">
        <v>-144531.48333333334</v>
      </c>
      <c r="AW24" s="113">
        <f t="shared" ref="AW24:AW27" si="149">AT24+AV24</f>
        <v>161275676.20666683</v>
      </c>
      <c r="AX24" s="113">
        <f t="shared" ref="AX24:AX28" si="150">(((AT24+AW24)/2)*IF($I$6="Yes",$I24,$H24))/12</f>
        <v>310914.74321003404</v>
      </c>
      <c r="AY24" s="113">
        <v>-144531.48333333334</v>
      </c>
      <c r="AZ24" s="113">
        <f t="shared" ref="AZ24:AZ27" si="151">AW24+AY24</f>
        <v>161131144.72333351</v>
      </c>
      <c r="BA24" s="113">
        <f t="shared" ref="BA24:BA28" si="152">(((AW24+AZ24)/2)*IF($I$6="Yes",$I24,$H24))/12</f>
        <v>310636.23349690269</v>
      </c>
      <c r="BB24" s="113">
        <v>-144531.48333333334</v>
      </c>
      <c r="BC24" s="113">
        <f t="shared" ref="BC24:BC27" si="153">AZ24+BB24</f>
        <v>160986613.24000019</v>
      </c>
      <c r="BD24" s="113">
        <f t="shared" ref="BD24:BD28" si="154">(((AZ24+BC24)/2)*IF($I$6="Yes",$I24,$H24))/12</f>
        <v>310357.72378377157</v>
      </c>
      <c r="BE24" s="113">
        <v>-144531.48333333334</v>
      </c>
      <c r="BF24" s="113">
        <f t="shared" ref="BF24:BF27" si="155">BC24+BE24</f>
        <v>160842081.75666687</v>
      </c>
      <c r="BG24" s="113">
        <f t="shared" ref="BG24:BG28" si="156">(((BC24+BF24)/2)*IF($I$6="Yes",$I24,$H24))/12</f>
        <v>310079.21407064027</v>
      </c>
      <c r="BH24" s="113">
        <v>-144531.48333333334</v>
      </c>
      <c r="BI24" s="113">
        <f t="shared" ref="BI24:BI27" si="157">BF24+BH24</f>
        <v>160697550.27333355</v>
      </c>
      <c r="BJ24" s="113">
        <f t="shared" ref="BJ24:BJ28" si="158">(((BF24+BI24)/2)*IF($I$6="Yes",$I24,$H24))/12</f>
        <v>309800.70435750909</v>
      </c>
      <c r="BK24" s="113">
        <v>-144531.48333333334</v>
      </c>
      <c r="BL24" s="113">
        <f t="shared" ref="BL24:BL27" si="159">BI24+BK24</f>
        <v>160553018.79000023</v>
      </c>
      <c r="BM24" s="113">
        <f t="shared" ref="BM24:BM28" si="160">(((BI24+BL24)/2)*IF($I$6="Yes",$I24,$H24))/12</f>
        <v>309522.1946443778</v>
      </c>
      <c r="BN24" s="113">
        <v>-144531.48333333334</v>
      </c>
      <c r="BO24" s="113">
        <f t="shared" ref="BO24:BO27" si="161">BL24+BN24</f>
        <v>160408487.30666691</v>
      </c>
      <c r="BP24" s="113">
        <f t="shared" ref="BP24:BP28" si="162">(((BL24+BO24)/2)*IF($I$6="Yes",$I24,$H24))/12</f>
        <v>309243.68493124662</v>
      </c>
      <c r="BQ24" s="113">
        <v>-144531.48333333334</v>
      </c>
      <c r="BR24" s="113">
        <f t="shared" ref="BR24:BR27" si="163">BO24+BQ24</f>
        <v>160263955.82333359</v>
      </c>
      <c r="BS24" s="113">
        <f t="shared" ref="BS24:BS28" si="164">(((BO24+BR24)/2)*IF($I$6="Yes",$I24,$H24))/12</f>
        <v>308965.17521811539</v>
      </c>
      <c r="BT24" s="113">
        <v>-144531.48333333334</v>
      </c>
      <c r="BU24" s="113">
        <f t="shared" ref="BU24:BU27" si="165">BR24+BT24</f>
        <v>160119424.34000027</v>
      </c>
      <c r="BV24" s="113">
        <f t="shared" ref="BV24:BV28" si="166">(((BR24+BU24)/2)*IF($I$6="Yes",$I24,$H24))/12</f>
        <v>308686.66550498415</v>
      </c>
      <c r="BW24" s="113">
        <v>-144531.48333333334</v>
      </c>
      <c r="BX24" s="113">
        <f t="shared" ref="BX24:BX27" si="167">BU24+BW24</f>
        <v>159974892.85666695</v>
      </c>
      <c r="BY24" s="113">
        <f t="shared" ref="BY24:BY28" si="168">(((BU24+BX24)/2)*IF($I$6="Yes",$I24,$H24))/12</f>
        <v>308408.15579185291</v>
      </c>
      <c r="BZ24" s="113">
        <v>-144531.48333333334</v>
      </c>
      <c r="CA24" s="113">
        <f t="shared" ref="CA24:CA27" si="169">BX24+BZ24</f>
        <v>159830361.37333363</v>
      </c>
      <c r="CB24" s="113">
        <f t="shared" ref="CB24:CB28" si="170">(((BX24+CA24)/2)*IF($I$6="Yes",$I24,$H24))/12</f>
        <v>308129.64607872174</v>
      </c>
      <c r="CC24" s="113">
        <v>-144531.48333333334</v>
      </c>
      <c r="CD24" s="113">
        <f t="shared" ref="CD24:CD27" si="171">CA24+CC24</f>
        <v>159685829.89000031</v>
      </c>
      <c r="CE24" s="113">
        <f t="shared" ref="CE24:CE28" si="172">(((CA24+CD24)/2)*IF($I$6="Yes",$I24,$H24))/12</f>
        <v>307851.13636559044</v>
      </c>
      <c r="CG24" s="120">
        <f>SUMIF($AW$6:$CE$6,"Depreciation Expense",$AW24:$CE24)</f>
        <v>3712595.2774537471</v>
      </c>
      <c r="CH24" s="117"/>
    </row>
    <row r="25" spans="1:86" s="91" customFormat="1">
      <c r="A25" s="91" t="s">
        <v>4</v>
      </c>
      <c r="B25" s="91" t="s">
        <v>37</v>
      </c>
      <c r="C25" s="91" t="s">
        <v>36</v>
      </c>
      <c r="D25" s="91" t="s">
        <v>76</v>
      </c>
      <c r="E25" s="91" t="s">
        <v>70</v>
      </c>
      <c r="F25" s="91" t="str">
        <f>D25&amp;E25&amp;C25</f>
        <v>DHYDPDGU</v>
      </c>
      <c r="G25" s="91" t="str">
        <f>E25&amp;C25</f>
        <v>HYDPDGU</v>
      </c>
      <c r="H25" s="140">
        <v>2.2126777478931596E-2</v>
      </c>
      <c r="I25" s="140">
        <v>3.2509764464970725E-2</v>
      </c>
      <c r="J25" s="113">
        <v>42672188.090000004</v>
      </c>
      <c r="K25" s="113">
        <f>(J25*H25)/12</f>
        <v>78683.167533878761</v>
      </c>
      <c r="L25" s="113">
        <v>-40587.859833333328</v>
      </c>
      <c r="M25" s="113">
        <f>J25+L25</f>
        <v>42631600.230166674</v>
      </c>
      <c r="N25" s="113">
        <f>(((J25+M25)/2)*$H25)/12</f>
        <v>78645.747594592176</v>
      </c>
      <c r="O25" s="113">
        <v>-40587.859833333328</v>
      </c>
      <c r="P25" s="113">
        <f t="shared" si="132"/>
        <v>42591012.370333344</v>
      </c>
      <c r="Q25" s="113">
        <f>(((M25+P25)/2)*$H25)/12</f>
        <v>78570.907716018992</v>
      </c>
      <c r="R25" s="113">
        <v>-40587.859833333328</v>
      </c>
      <c r="S25" s="113">
        <f t="shared" si="133"/>
        <v>42550424.510500014</v>
      </c>
      <c r="T25" s="113">
        <f>(((P25+S25)/2)*$H25)/12</f>
        <v>78496.067837445808</v>
      </c>
      <c r="U25" s="113">
        <v>-40587.859833333328</v>
      </c>
      <c r="V25" s="113">
        <f t="shared" si="134"/>
        <v>42509836.650666684</v>
      </c>
      <c r="W25" s="113">
        <f>(((S25+V25)/2)*$H25)/12</f>
        <v>78421.227958872638</v>
      </c>
      <c r="X25" s="113">
        <v>-40587.859833333328</v>
      </c>
      <c r="Y25" s="113">
        <f t="shared" si="135"/>
        <v>42469248.790833354</v>
      </c>
      <c r="Z25" s="113">
        <f>(((V25+Y25)/2)*$H25)/12</f>
        <v>78346.388080299454</v>
      </c>
      <c r="AA25" s="113">
        <v>-40587.859833333328</v>
      </c>
      <c r="AB25" s="113">
        <f t="shared" si="136"/>
        <v>42428660.931000024</v>
      </c>
      <c r="AC25" s="113">
        <f>(((Y25+AB25)/2)*$H25)/12</f>
        <v>78271.548201726269</v>
      </c>
      <c r="AD25" s="113">
        <v>-40587.859833333328</v>
      </c>
      <c r="AE25" s="113">
        <f t="shared" si="137"/>
        <v>42388073.071166694</v>
      </c>
      <c r="AF25" s="113">
        <f t="shared" si="138"/>
        <v>114890.50187910475</v>
      </c>
      <c r="AG25" s="113">
        <v>-40587.859833333328</v>
      </c>
      <c r="AH25" s="113">
        <f t="shared" si="139"/>
        <v>42347485.211333364</v>
      </c>
      <c r="AI25" s="113">
        <f t="shared" si="140"/>
        <v>114780.54339882817</v>
      </c>
      <c r="AJ25" s="113">
        <v>-40587.859833333328</v>
      </c>
      <c r="AK25" s="113">
        <f t="shared" si="141"/>
        <v>42306897.351500034</v>
      </c>
      <c r="AL25" s="113">
        <f t="shared" si="142"/>
        <v>114670.58491855161</v>
      </c>
      <c r="AM25" s="113">
        <v>-40587.859833333328</v>
      </c>
      <c r="AN25" s="113">
        <f t="shared" si="143"/>
        <v>42266309.491666704</v>
      </c>
      <c r="AO25" s="113">
        <f t="shared" si="144"/>
        <v>114560.62643827504</v>
      </c>
      <c r="AP25" s="113">
        <v>-40587.859833333328</v>
      </c>
      <c r="AQ25" s="113">
        <f t="shared" si="145"/>
        <v>42225721.631833375</v>
      </c>
      <c r="AR25" s="113">
        <f t="shared" si="146"/>
        <v>114450.66795799848</v>
      </c>
      <c r="AS25" s="113">
        <v>-40587.859833333328</v>
      </c>
      <c r="AT25" s="113">
        <f t="shared" si="147"/>
        <v>42185133.772000045</v>
      </c>
      <c r="AU25" s="113">
        <f t="shared" si="148"/>
        <v>114340.7094777219</v>
      </c>
      <c r="AV25" s="113">
        <v>-40587.859833333328</v>
      </c>
      <c r="AW25" s="113">
        <f t="shared" si="149"/>
        <v>42144545.912166715</v>
      </c>
      <c r="AX25" s="113">
        <f t="shared" si="150"/>
        <v>114230.75099744533</v>
      </c>
      <c r="AY25" s="113">
        <v>-40587.859833333328</v>
      </c>
      <c r="AZ25" s="113">
        <f t="shared" si="151"/>
        <v>42103958.052333385</v>
      </c>
      <c r="BA25" s="113">
        <f t="shared" si="152"/>
        <v>114120.79251716878</v>
      </c>
      <c r="BB25" s="113">
        <v>-40587.859833333328</v>
      </c>
      <c r="BC25" s="113">
        <f t="shared" si="153"/>
        <v>42063370.192500055</v>
      </c>
      <c r="BD25" s="113">
        <f t="shared" si="154"/>
        <v>114010.83403689221</v>
      </c>
      <c r="BE25" s="113">
        <v>-40587.859833333328</v>
      </c>
      <c r="BF25" s="113">
        <f t="shared" si="155"/>
        <v>42022782.332666725</v>
      </c>
      <c r="BG25" s="113">
        <f t="shared" si="156"/>
        <v>113900.87555661565</v>
      </c>
      <c r="BH25" s="113">
        <v>-40587.859833333328</v>
      </c>
      <c r="BI25" s="113">
        <f t="shared" si="157"/>
        <v>41982194.472833395</v>
      </c>
      <c r="BJ25" s="113">
        <f t="shared" si="158"/>
        <v>113790.91707633907</v>
      </c>
      <c r="BK25" s="113">
        <v>-40587.859833333328</v>
      </c>
      <c r="BL25" s="113">
        <f t="shared" si="159"/>
        <v>41941606.613000065</v>
      </c>
      <c r="BM25" s="113">
        <f t="shared" si="160"/>
        <v>113680.95859606251</v>
      </c>
      <c r="BN25" s="113">
        <v>-40587.859833333328</v>
      </c>
      <c r="BO25" s="113">
        <f t="shared" si="161"/>
        <v>41901018.753166735</v>
      </c>
      <c r="BP25" s="113">
        <f t="shared" si="162"/>
        <v>113571.00011578594</v>
      </c>
      <c r="BQ25" s="113">
        <v>-40587.859833333328</v>
      </c>
      <c r="BR25" s="113">
        <f t="shared" si="163"/>
        <v>41860430.893333405</v>
      </c>
      <c r="BS25" s="113">
        <f t="shared" si="164"/>
        <v>113461.04163550936</v>
      </c>
      <c r="BT25" s="113">
        <v>-40587.859833333328</v>
      </c>
      <c r="BU25" s="113">
        <f t="shared" si="165"/>
        <v>41819843.033500075</v>
      </c>
      <c r="BV25" s="113">
        <f t="shared" si="166"/>
        <v>113351.08315523282</v>
      </c>
      <c r="BW25" s="113">
        <v>-40587.859833333328</v>
      </c>
      <c r="BX25" s="113">
        <f t="shared" si="167"/>
        <v>41779255.173666745</v>
      </c>
      <c r="BY25" s="113">
        <f t="shared" si="168"/>
        <v>113241.12467495624</v>
      </c>
      <c r="BZ25" s="113">
        <v>-40587.859833333328</v>
      </c>
      <c r="CA25" s="113">
        <f t="shared" si="169"/>
        <v>41738667.313833416</v>
      </c>
      <c r="CB25" s="113">
        <f t="shared" si="170"/>
        <v>113131.16619467968</v>
      </c>
      <c r="CC25" s="113">
        <v>-40587.859833333328</v>
      </c>
      <c r="CD25" s="113">
        <f t="shared" si="171"/>
        <v>41698079.454000086</v>
      </c>
      <c r="CE25" s="113">
        <f t="shared" si="172"/>
        <v>113021.20771440311</v>
      </c>
      <c r="CG25" s="120">
        <f>SUMIF($AW$6:$CE$6,"Depreciation Expense",$AW25:$CE25)</f>
        <v>1363511.7522710906</v>
      </c>
      <c r="CH25" s="117"/>
    </row>
    <row r="26" spans="1:86" s="91" customFormat="1">
      <c r="A26" s="91" t="s">
        <v>5</v>
      </c>
      <c r="B26" s="91" t="s">
        <v>40</v>
      </c>
      <c r="C26" s="91" t="s">
        <v>40</v>
      </c>
      <c r="D26" s="91" t="s">
        <v>76</v>
      </c>
      <c r="E26" s="91" t="s">
        <v>70</v>
      </c>
      <c r="F26" s="91" t="str">
        <f>D26&amp;E26&amp;C26</f>
        <v>DHYDPSG-P</v>
      </c>
      <c r="G26" s="91" t="str">
        <f>E26&amp;C26</f>
        <v>HYDPSG-P</v>
      </c>
      <c r="H26" s="140">
        <v>1.9034723307482519E-2</v>
      </c>
      <c r="I26" s="140">
        <v>2.6860366425369809E-2</v>
      </c>
      <c r="J26" s="113">
        <v>467269868.43384606</v>
      </c>
      <c r="K26" s="113">
        <f>(J26*H26)/12</f>
        <v>741196.05463016825</v>
      </c>
      <c r="L26" s="113">
        <v>317729.88616666663</v>
      </c>
      <c r="M26" s="113">
        <f>J26+L26</f>
        <v>467587598.32001275</v>
      </c>
      <c r="N26" s="113">
        <f>(((J26+M26)/2)*$H26)/12</f>
        <v>741448.05048307253</v>
      </c>
      <c r="O26" s="113">
        <v>3946761.5861666664</v>
      </c>
      <c r="P26" s="113">
        <f t="shared" si="132"/>
        <v>471534359.90617943</v>
      </c>
      <c r="Q26" s="113">
        <f>(((M26+P26)/2)*$H26)/12</f>
        <v>744830.2761173636</v>
      </c>
      <c r="R26" s="113">
        <v>1881737.0561666666</v>
      </c>
      <c r="S26" s="113">
        <f t="shared" si="133"/>
        <v>473416096.96234608</v>
      </c>
      <c r="T26" s="113">
        <f>(((P26+S26)/2)*$H26)/12</f>
        <v>749452.93690714904</v>
      </c>
      <c r="U26" s="113">
        <v>13089140.186166665</v>
      </c>
      <c r="V26" s="113">
        <f t="shared" si="134"/>
        <v>486505237.14851272</v>
      </c>
      <c r="W26" s="113">
        <f>(((S26+V26)/2)*$H26)/12</f>
        <v>761326.54132290324</v>
      </c>
      <c r="X26" s="113">
        <v>4131982.8761666664</v>
      </c>
      <c r="Y26" s="113">
        <f t="shared" si="135"/>
        <v>490637220.02467936</v>
      </c>
      <c r="Z26" s="113">
        <f>(((V26+Y26)/2)*$H26)/12</f>
        <v>774984.8460118873</v>
      </c>
      <c r="AA26" s="113">
        <v>4032136.1561666662</v>
      </c>
      <c r="AB26" s="113">
        <f t="shared" si="136"/>
        <v>494669356.18084604</v>
      </c>
      <c r="AC26" s="113">
        <f>(((Y26+AB26)/2)*$H26)/12</f>
        <v>781459.91879646305</v>
      </c>
      <c r="AD26" s="113">
        <v>-64295.723833333359</v>
      </c>
      <c r="AE26" s="113">
        <f t="shared" si="137"/>
        <v>494605060.45701271</v>
      </c>
      <c r="AF26" s="113">
        <f t="shared" si="138"/>
        <v>1107178.055255702</v>
      </c>
      <c r="AG26" s="113">
        <v>58735704.27616667</v>
      </c>
      <c r="AH26" s="113">
        <f t="shared" si="139"/>
        <v>553340764.73317933</v>
      </c>
      <c r="AI26" s="113">
        <f t="shared" si="140"/>
        <v>1172842.0357727122</v>
      </c>
      <c r="AJ26" s="113">
        <v>-64295.723833333373</v>
      </c>
      <c r="AK26" s="113">
        <f t="shared" si="141"/>
        <v>553276469.00934601</v>
      </c>
      <c r="AL26" s="113">
        <f t="shared" si="142"/>
        <v>1238506.0162897226</v>
      </c>
      <c r="AM26" s="113">
        <v>-64295.723833333344</v>
      </c>
      <c r="AN26" s="113">
        <f t="shared" si="143"/>
        <v>553212173.28551269</v>
      </c>
      <c r="AO26" s="113">
        <f t="shared" si="144"/>
        <v>1238362.0990645769</v>
      </c>
      <c r="AP26" s="113">
        <v>-64295.723833333344</v>
      </c>
      <c r="AQ26" s="113">
        <f t="shared" si="145"/>
        <v>553147877.56167936</v>
      </c>
      <c r="AR26" s="113">
        <f t="shared" si="146"/>
        <v>1238218.1818394314</v>
      </c>
      <c r="AS26" s="113">
        <v>-64295.713833333364</v>
      </c>
      <c r="AT26" s="113">
        <f t="shared" si="147"/>
        <v>553083581.84784603</v>
      </c>
      <c r="AU26" s="113">
        <f t="shared" si="148"/>
        <v>1238074.2646254774</v>
      </c>
      <c r="AV26" s="113">
        <v>-159355.11383333337</v>
      </c>
      <c r="AW26" s="113">
        <f t="shared" si="149"/>
        <v>552924226.73401272</v>
      </c>
      <c r="AX26" s="113">
        <f t="shared" si="150"/>
        <v>1237823.9586595416</v>
      </c>
      <c r="AY26" s="113">
        <v>1304277.8861666666</v>
      </c>
      <c r="AZ26" s="113">
        <f t="shared" si="151"/>
        <v>554228504.62017941</v>
      </c>
      <c r="BA26" s="113">
        <f t="shared" si="152"/>
        <v>1239105.3355426094</v>
      </c>
      <c r="BB26" s="113">
        <v>1087261.8861666666</v>
      </c>
      <c r="BC26" s="113">
        <f t="shared" si="153"/>
        <v>555315766.50634611</v>
      </c>
      <c r="BD26" s="113">
        <f t="shared" si="154"/>
        <v>1241781.9036511809</v>
      </c>
      <c r="BE26" s="113">
        <v>6033775.366166668</v>
      </c>
      <c r="BF26" s="113">
        <f t="shared" si="155"/>
        <v>561349541.87251282</v>
      </c>
      <c r="BG26" s="113">
        <f t="shared" si="156"/>
        <v>1249751.6398981137</v>
      </c>
      <c r="BH26" s="113">
        <v>2276374.5561666661</v>
      </c>
      <c r="BI26" s="113">
        <f t="shared" si="157"/>
        <v>563625916.42867947</v>
      </c>
      <c r="BJ26" s="113">
        <f t="shared" si="158"/>
        <v>1259052.2095632649</v>
      </c>
      <c r="BK26" s="113">
        <v>11359436.896166665</v>
      </c>
      <c r="BL26" s="113">
        <f t="shared" si="159"/>
        <v>574985353.32484615</v>
      </c>
      <c r="BM26" s="113">
        <f t="shared" si="160"/>
        <v>1274313.1634014703</v>
      </c>
      <c r="BN26" s="113">
        <v>-62774.773593333353</v>
      </c>
      <c r="BO26" s="113">
        <f t="shared" si="161"/>
        <v>574922578.55125284</v>
      </c>
      <c r="BP26" s="113">
        <f t="shared" si="162"/>
        <v>1286956.183567967</v>
      </c>
      <c r="BQ26" s="113">
        <v>-62774.773593333353</v>
      </c>
      <c r="BR26" s="113">
        <f t="shared" si="163"/>
        <v>574859803.77765954</v>
      </c>
      <c r="BS26" s="113">
        <f t="shared" si="164"/>
        <v>1286815.6707828844</v>
      </c>
      <c r="BT26" s="113">
        <v>-62774.773593333353</v>
      </c>
      <c r="BU26" s="113">
        <f t="shared" si="165"/>
        <v>574797029.00406623</v>
      </c>
      <c r="BV26" s="113">
        <f t="shared" si="166"/>
        <v>1286675.1579978026</v>
      </c>
      <c r="BW26" s="113">
        <v>-62774.773593333353</v>
      </c>
      <c r="BX26" s="113">
        <f t="shared" si="167"/>
        <v>574734254.23047292</v>
      </c>
      <c r="BY26" s="113">
        <f t="shared" si="168"/>
        <v>1286534.6452127201</v>
      </c>
      <c r="BZ26" s="113">
        <v>-62774.773593333382</v>
      </c>
      <c r="CA26" s="113">
        <f t="shared" si="169"/>
        <v>574671479.45687962</v>
      </c>
      <c r="CB26" s="113">
        <f t="shared" si="170"/>
        <v>1286394.1324276382</v>
      </c>
      <c r="CC26" s="113">
        <v>-62774.763433333377</v>
      </c>
      <c r="CD26" s="113">
        <f t="shared" si="171"/>
        <v>574608704.69344628</v>
      </c>
      <c r="CE26" s="113">
        <f t="shared" si="172"/>
        <v>1286253.6196539267</v>
      </c>
      <c r="CG26" s="120">
        <f>SUMIF($AW$6:$CE$6,"Depreciation Expense",$AW26:$CE26)</f>
        <v>15221457.620359119</v>
      </c>
      <c r="CH26" s="117"/>
    </row>
    <row r="27" spans="1:86" s="91" customFormat="1">
      <c r="A27" s="91" t="s">
        <v>5</v>
      </c>
      <c r="B27" s="91" t="s">
        <v>41</v>
      </c>
      <c r="C27" s="91" t="s">
        <v>41</v>
      </c>
      <c r="D27" s="91" t="s">
        <v>76</v>
      </c>
      <c r="E27" s="91" t="s">
        <v>70</v>
      </c>
      <c r="F27" s="91" t="str">
        <f>D27&amp;E27&amp;C27</f>
        <v>DHYDPSG-U</v>
      </c>
      <c r="G27" s="91" t="str">
        <f>E27&amp;C27</f>
        <v>HYDPSG-U</v>
      </c>
      <c r="H27" s="140">
        <v>2.7598122961045392E-2</v>
      </c>
      <c r="I27" s="140">
        <v>4.6618774812822596E-2</v>
      </c>
      <c r="J27" s="113">
        <v>114717186.5</v>
      </c>
      <c r="K27" s="113">
        <f>(J27*H27)/12</f>
        <v>263831.58489768137</v>
      </c>
      <c r="L27" s="113">
        <v>-67370.033166666661</v>
      </c>
      <c r="M27" s="113">
        <f>J27+L27</f>
        <v>114649816.46683334</v>
      </c>
      <c r="N27" s="113">
        <f>(((J27+M27)/2)*$H27)/12</f>
        <v>263754.1146285471</v>
      </c>
      <c r="O27" s="113">
        <v>747737.39683333342</v>
      </c>
      <c r="P27" s="113">
        <f t="shared" si="132"/>
        <v>115397553.86366667</v>
      </c>
      <c r="Q27" s="113">
        <f>(((M27+P27)/2)*$H27)/12</f>
        <v>264536.48388526187</v>
      </c>
      <c r="R27" s="113">
        <v>47594.966833333332</v>
      </c>
      <c r="S27" s="113">
        <f t="shared" si="133"/>
        <v>115445148.83050001</v>
      </c>
      <c r="T27" s="113">
        <f>(((P27+S27)/2)*$H27)/12</f>
        <v>265451.05390056898</v>
      </c>
      <c r="U27" s="113">
        <v>-4530.8031666666575</v>
      </c>
      <c r="V27" s="113">
        <f t="shared" si="134"/>
        <v>115440618.02733333</v>
      </c>
      <c r="W27" s="113">
        <f>(((S27+V27)/2)*$H27)/12</f>
        <v>265500.57432073931</v>
      </c>
      <c r="X27" s="113">
        <v>-35245.713166666661</v>
      </c>
      <c r="Y27" s="113">
        <f t="shared" si="135"/>
        <v>115405372.31416667</v>
      </c>
      <c r="Z27" s="113">
        <f>(((V27+Y27)/2)*$H27)/12</f>
        <v>265454.83443787554</v>
      </c>
      <c r="AA27" s="113">
        <v>1454984.4168333334</v>
      </c>
      <c r="AB27" s="113">
        <f t="shared" si="136"/>
        <v>116860356.73099999</v>
      </c>
      <c r="AC27" s="113">
        <f>(((Y27+AB27)/2)*$H27)/12</f>
        <v>267087.42290939006</v>
      </c>
      <c r="AD27" s="113">
        <v>-103844.71316666665</v>
      </c>
      <c r="AE27" s="113">
        <f t="shared" si="137"/>
        <v>116756512.01783332</v>
      </c>
      <c r="AF27" s="113">
        <f t="shared" si="138"/>
        <v>453788.84152827464</v>
      </c>
      <c r="AG27" s="113">
        <v>-103844.71316666665</v>
      </c>
      <c r="AH27" s="113">
        <f t="shared" si="139"/>
        <v>116652667.30466665</v>
      </c>
      <c r="AI27" s="113">
        <f t="shared" si="140"/>
        <v>453385.4154200565</v>
      </c>
      <c r="AJ27" s="113">
        <v>-103844.71316666665</v>
      </c>
      <c r="AK27" s="113">
        <f t="shared" si="141"/>
        <v>116548822.59149998</v>
      </c>
      <c r="AL27" s="113">
        <f t="shared" si="142"/>
        <v>452981.98931183812</v>
      </c>
      <c r="AM27" s="113">
        <v>-103844.71316666665</v>
      </c>
      <c r="AN27" s="113">
        <f t="shared" si="143"/>
        <v>116444977.87833332</v>
      </c>
      <c r="AO27" s="113">
        <f t="shared" si="144"/>
        <v>452578.56320361997</v>
      </c>
      <c r="AP27" s="113">
        <v>-103844.71316666665</v>
      </c>
      <c r="AQ27" s="113">
        <f t="shared" si="145"/>
        <v>116341133.16516665</v>
      </c>
      <c r="AR27" s="113">
        <f t="shared" si="146"/>
        <v>452175.13709540159</v>
      </c>
      <c r="AS27" s="113">
        <v>-37479.703166666652</v>
      </c>
      <c r="AT27" s="113">
        <f t="shared" si="147"/>
        <v>116303653.46199998</v>
      </c>
      <c r="AU27" s="113">
        <f t="shared" si="148"/>
        <v>451900.62163121015</v>
      </c>
      <c r="AV27" s="113">
        <v>-103844.71316666665</v>
      </c>
      <c r="AW27" s="113">
        <f t="shared" si="149"/>
        <v>116199808.74883331</v>
      </c>
      <c r="AX27" s="113">
        <f t="shared" si="150"/>
        <v>451626.10616701859</v>
      </c>
      <c r="AY27" s="113">
        <v>-103844.71316666665</v>
      </c>
      <c r="AZ27" s="113">
        <f t="shared" si="151"/>
        <v>116095964.03566664</v>
      </c>
      <c r="BA27" s="113">
        <f t="shared" si="152"/>
        <v>451222.68005880032</v>
      </c>
      <c r="BB27" s="113">
        <v>-68505.333166666664</v>
      </c>
      <c r="BC27" s="113">
        <f t="shared" si="153"/>
        <v>116027458.70249997</v>
      </c>
      <c r="BD27" s="113">
        <f t="shared" si="154"/>
        <v>450887.89889217558</v>
      </c>
      <c r="BE27" s="113">
        <v>-103844.71316666665</v>
      </c>
      <c r="BF27" s="113">
        <f t="shared" si="155"/>
        <v>115923613.9893333</v>
      </c>
      <c r="BG27" s="113">
        <f t="shared" si="156"/>
        <v>450553.11772555084</v>
      </c>
      <c r="BH27" s="113">
        <v>1548712.1468333332</v>
      </c>
      <c r="BI27" s="113">
        <f t="shared" si="157"/>
        <v>117472326.13616663</v>
      </c>
      <c r="BJ27" s="113">
        <f t="shared" si="158"/>
        <v>453359.69895573775</v>
      </c>
      <c r="BK27" s="113">
        <v>1233683.3968333332</v>
      </c>
      <c r="BL27" s="113">
        <f t="shared" si="159"/>
        <v>118706009.53299996</v>
      </c>
      <c r="BM27" s="113">
        <f t="shared" si="160"/>
        <v>458764.36025950435</v>
      </c>
      <c r="BN27" s="113">
        <v>-103844.71316666665</v>
      </c>
      <c r="BO27" s="113">
        <f t="shared" si="161"/>
        <v>118602164.81983329</v>
      </c>
      <c r="BP27" s="113">
        <f t="shared" si="162"/>
        <v>460959.01422486571</v>
      </c>
      <c r="BQ27" s="113">
        <v>-103844.71316666665</v>
      </c>
      <c r="BR27" s="113">
        <f t="shared" si="163"/>
        <v>118498320.10666662</v>
      </c>
      <c r="BS27" s="113">
        <f t="shared" si="164"/>
        <v>460555.58811664738</v>
      </c>
      <c r="BT27" s="113">
        <v>-103844.71316666665</v>
      </c>
      <c r="BU27" s="113">
        <f t="shared" si="165"/>
        <v>118394475.39349996</v>
      </c>
      <c r="BV27" s="113">
        <f t="shared" si="166"/>
        <v>460152.16200842918</v>
      </c>
      <c r="BW27" s="113">
        <v>-103844.71316666665</v>
      </c>
      <c r="BX27" s="113">
        <f t="shared" si="167"/>
        <v>118290630.68033329</v>
      </c>
      <c r="BY27" s="113">
        <f t="shared" si="168"/>
        <v>459748.73590021086</v>
      </c>
      <c r="BZ27" s="113">
        <v>-103844.71316666665</v>
      </c>
      <c r="CA27" s="113">
        <f t="shared" si="169"/>
        <v>118186785.96716662</v>
      </c>
      <c r="CB27" s="113">
        <f t="shared" si="170"/>
        <v>459345.30979199265</v>
      </c>
      <c r="CC27" s="113">
        <v>-58893.469566666659</v>
      </c>
      <c r="CD27" s="113">
        <f t="shared" si="171"/>
        <v>118127892.49759994</v>
      </c>
      <c r="CE27" s="113">
        <f t="shared" si="172"/>
        <v>459029.19917973038</v>
      </c>
      <c r="CG27" s="120">
        <f>SUMIF($AW$6:$CE$6,"Depreciation Expense",$AW27:$CE27)</f>
        <v>5476203.8712806636</v>
      </c>
      <c r="CH27" s="117"/>
    </row>
    <row r="28" spans="1:86" s="91" customFormat="1">
      <c r="A28" s="91" t="s">
        <v>100</v>
      </c>
      <c r="C28" s="91" t="s">
        <v>40</v>
      </c>
      <c r="D28" s="91" t="s">
        <v>76</v>
      </c>
      <c r="E28" s="91" t="s">
        <v>102</v>
      </c>
      <c r="F28" s="91" t="str">
        <f>D28&amp;E28&amp;C28</f>
        <v>DHYDPKDSG-P</v>
      </c>
      <c r="G28" s="91" t="str">
        <f>E28&amp;C28</f>
        <v>HYDPKDSG-P</v>
      </c>
      <c r="H28" s="140">
        <v>6.1056626629446463E-2</v>
      </c>
      <c r="I28" s="140">
        <v>6.1477726232300516E-2</v>
      </c>
      <c r="J28" s="113">
        <v>84555711.259999976</v>
      </c>
      <c r="K28" s="113">
        <f>(J28*H28)/12</f>
        <v>430223.87431575841</v>
      </c>
      <c r="L28" s="113">
        <v>10463.07</v>
      </c>
      <c r="M28" s="113">
        <f>J28+L28</f>
        <v>84566174.329999968</v>
      </c>
      <c r="N28" s="113">
        <f>(((J28+M28)/2)*$H28)/12</f>
        <v>430250.49263902451</v>
      </c>
      <c r="O28" s="113">
        <v>32943.699999999997</v>
      </c>
      <c r="P28" s="113">
        <f t="shared" ref="P28" si="173">M28+O28</f>
        <v>84599118.029999971</v>
      </c>
      <c r="Q28" s="113">
        <f>(((M28+P28)/2)*$H28)/12</f>
        <v>430360.92059523618</v>
      </c>
      <c r="R28" s="113">
        <v>0</v>
      </c>
      <c r="S28" s="113">
        <f t="shared" ref="S28" si="174">P28+R28</f>
        <v>84599118.029999971</v>
      </c>
      <c r="T28" s="113">
        <f>(((P28+S28)/2)*$H28)/12</f>
        <v>430444.7302281817</v>
      </c>
      <c r="U28" s="113">
        <v>18358.439999999999</v>
      </c>
      <c r="V28" s="113">
        <f t="shared" ref="V28" si="175">S28+U28</f>
        <v>84617476.469999969</v>
      </c>
      <c r="W28" s="113">
        <f>(((S28+V28)/2)*$H28)/12</f>
        <v>430491.43457887252</v>
      </c>
      <c r="X28" s="113">
        <v>89614.61</v>
      </c>
      <c r="Y28" s="113">
        <f t="shared" ref="Y28" si="176">V28+X28</f>
        <v>84707091.079999968</v>
      </c>
      <c r="Z28" s="113">
        <f>(((V28+Y28)/2)*$H28)/12</f>
        <v>430766.12083720136</v>
      </c>
      <c r="AA28" s="113">
        <v>802940.67</v>
      </c>
      <c r="AB28" s="113">
        <f t="shared" ref="AB28" si="177">Y28+AA28</f>
        <v>85510031.74999997</v>
      </c>
      <c r="AC28" s="113">
        <f>(((Y28+AB28)/2)*$H28)/12</f>
        <v>433036.80477374722</v>
      </c>
      <c r="AD28" s="113">
        <v>0</v>
      </c>
      <c r="AE28" s="113">
        <f t="shared" ref="AE28" si="178">AB28+AD28</f>
        <v>85510031.74999997</v>
      </c>
      <c r="AF28" s="113">
        <f t="shared" si="138"/>
        <v>438080.19350348529</v>
      </c>
      <c r="AG28" s="113">
        <v>0</v>
      </c>
      <c r="AH28" s="113">
        <f t="shared" ref="AH28" si="179">AE28+AG28</f>
        <v>85510031.74999997</v>
      </c>
      <c r="AI28" s="113">
        <f t="shared" si="140"/>
        <v>438080.19350348529</v>
      </c>
      <c r="AJ28" s="113">
        <v>0</v>
      </c>
      <c r="AK28" s="113">
        <f t="shared" ref="AK28" si="180">AH28+AJ28</f>
        <v>85510031.74999997</v>
      </c>
      <c r="AL28" s="113">
        <f t="shared" si="142"/>
        <v>438080.19350348529</v>
      </c>
      <c r="AM28" s="113">
        <v>0</v>
      </c>
      <c r="AN28" s="113">
        <f t="shared" ref="AN28" si="181">AK28+AM28</f>
        <v>85510031.74999997</v>
      </c>
      <c r="AO28" s="113">
        <f t="shared" si="144"/>
        <v>438080.19350348529</v>
      </c>
      <c r="AP28" s="113">
        <v>0</v>
      </c>
      <c r="AQ28" s="113">
        <f t="shared" ref="AQ28" si="182">AN28+AP28</f>
        <v>85510031.74999997</v>
      </c>
      <c r="AR28" s="113">
        <f t="shared" si="146"/>
        <v>438080.19350348529</v>
      </c>
      <c r="AS28" s="113">
        <v>0</v>
      </c>
      <c r="AT28" s="113">
        <f t="shared" ref="AT28" si="183">AQ28+AS28</f>
        <v>85510031.74999997</v>
      </c>
      <c r="AU28" s="113">
        <f t="shared" si="148"/>
        <v>438080.19350348529</v>
      </c>
      <c r="AV28" s="113">
        <v>0</v>
      </c>
      <c r="AW28" s="113">
        <f t="shared" ref="AW28" si="184">AT28+AV28</f>
        <v>85510031.74999997</v>
      </c>
      <c r="AX28" s="113">
        <f t="shared" si="150"/>
        <v>438080.19350348529</v>
      </c>
      <c r="AY28" s="113">
        <v>0</v>
      </c>
      <c r="AZ28" s="113">
        <f t="shared" ref="AZ28" si="185">AW28+AY28</f>
        <v>85510031.74999997</v>
      </c>
      <c r="BA28" s="113">
        <f t="shared" si="152"/>
        <v>438080.19350348529</v>
      </c>
      <c r="BB28" s="113">
        <v>0</v>
      </c>
      <c r="BC28" s="113">
        <f t="shared" ref="BC28" si="186">AZ28+BB28</f>
        <v>85510031.74999997</v>
      </c>
      <c r="BD28" s="113">
        <f t="shared" si="154"/>
        <v>438080.19350348529</v>
      </c>
      <c r="BE28" s="113">
        <v>0</v>
      </c>
      <c r="BF28" s="113">
        <f t="shared" ref="BF28" si="187">BC28+BE28</f>
        <v>85510031.74999997</v>
      </c>
      <c r="BG28" s="113">
        <f t="shared" si="156"/>
        <v>438080.19350348529</v>
      </c>
      <c r="BH28" s="113">
        <v>0</v>
      </c>
      <c r="BI28" s="113">
        <f t="shared" ref="BI28" si="188">BF28+BH28</f>
        <v>85510031.74999997</v>
      </c>
      <c r="BJ28" s="113">
        <f t="shared" si="158"/>
        <v>438080.19350348529</v>
      </c>
      <c r="BK28" s="113">
        <v>196493.01</v>
      </c>
      <c r="BL28" s="113">
        <f t="shared" ref="BL28" si="189">BI28+BK28</f>
        <v>85706524.759999976</v>
      </c>
      <c r="BM28" s="113">
        <f t="shared" si="160"/>
        <v>438583.52448162442</v>
      </c>
      <c r="BN28" s="113">
        <v>0</v>
      </c>
      <c r="BO28" s="113">
        <f t="shared" ref="BO28" si="190">BL28+BN28</f>
        <v>85706524.759999976</v>
      </c>
      <c r="BP28" s="113">
        <f t="shared" si="162"/>
        <v>439086.85545976367</v>
      </c>
      <c r="BQ28" s="113">
        <v>0</v>
      </c>
      <c r="BR28" s="113">
        <f t="shared" ref="BR28" si="191">BO28+BQ28</f>
        <v>85706524.759999976</v>
      </c>
      <c r="BS28" s="113">
        <f t="shared" si="164"/>
        <v>439086.85545976367</v>
      </c>
      <c r="BT28" s="113">
        <v>0</v>
      </c>
      <c r="BU28" s="113">
        <f t="shared" ref="BU28" si="192">BR28+BT28</f>
        <v>85706524.759999976</v>
      </c>
      <c r="BV28" s="113">
        <f t="shared" si="166"/>
        <v>439086.85545976367</v>
      </c>
      <c r="BW28" s="113">
        <v>0</v>
      </c>
      <c r="BX28" s="113">
        <f t="shared" ref="BX28" si="193">BU28+BW28</f>
        <v>85706524.759999976</v>
      </c>
      <c r="BY28" s="113">
        <f t="shared" si="168"/>
        <v>439086.85545976367</v>
      </c>
      <c r="BZ28" s="113">
        <v>0</v>
      </c>
      <c r="CA28" s="113">
        <f t="shared" ref="CA28" si="194">BX28+BZ28</f>
        <v>85706524.759999976</v>
      </c>
      <c r="CB28" s="113">
        <f t="shared" si="170"/>
        <v>439086.85545976367</v>
      </c>
      <c r="CC28" s="113">
        <v>0</v>
      </c>
      <c r="CD28" s="113">
        <f t="shared" ref="CD28" si="195">CA28+CC28</f>
        <v>85706524.759999976</v>
      </c>
      <c r="CE28" s="113">
        <f t="shared" si="172"/>
        <v>439086.85545976367</v>
      </c>
      <c r="CG28" s="120">
        <f>SUMIF($AW$6:$CE$6,"Depreciation Expense",$AW28:$CE28)</f>
        <v>5263505.6247576326</v>
      </c>
      <c r="CH28" s="117"/>
    </row>
    <row r="29" spans="1:86" s="91" customFormat="1">
      <c r="A29" s="91" t="s">
        <v>8</v>
      </c>
      <c r="I29" s="140"/>
      <c r="J29" s="121">
        <f>SUBTOTAL(9,J24:J28)</f>
        <v>872369539.77384603</v>
      </c>
      <c r="K29" s="121">
        <f t="shared" ref="K29:BV29" si="196">SUBTOTAL(9,K24:K28)</f>
        <v>1727355.9040171118</v>
      </c>
      <c r="L29" s="121">
        <f t="shared" si="196"/>
        <v>75703.579833333322</v>
      </c>
      <c r="M29" s="121">
        <f t="shared" si="196"/>
        <v>872445243.35367942</v>
      </c>
      <c r="N29" s="121">
        <f t="shared" si="196"/>
        <v>1727425.0977398476</v>
      </c>
      <c r="O29" s="121">
        <f t="shared" si="196"/>
        <v>4542323.3398333332</v>
      </c>
      <c r="P29" s="121">
        <f t="shared" si="196"/>
        <v>876987566.6935128</v>
      </c>
      <c r="Q29" s="121">
        <f t="shared" si="196"/>
        <v>1731436.2202184647</v>
      </c>
      <c r="R29" s="121">
        <f t="shared" si="196"/>
        <v>1744212.6798333332</v>
      </c>
      <c r="S29" s="121">
        <f t="shared" si="196"/>
        <v>878731779.37334609</v>
      </c>
      <c r="T29" s="121">
        <f t="shared" si="196"/>
        <v>1736793.3602879026</v>
      </c>
      <c r="U29" s="121">
        <f t="shared" si="196"/>
        <v>12917848.479833331</v>
      </c>
      <c r="V29" s="121">
        <f t="shared" si="196"/>
        <v>891649627.85317945</v>
      </c>
      <c r="W29" s="121">
        <f t="shared" si="196"/>
        <v>1748499.2891059176</v>
      </c>
      <c r="X29" s="121">
        <f t="shared" si="196"/>
        <v>4001232.429833333</v>
      </c>
      <c r="Y29" s="121">
        <f t="shared" si="196"/>
        <v>895650860.28301275</v>
      </c>
      <c r="Z29" s="121">
        <f t="shared" si="196"/>
        <v>1762122.6398017663</v>
      </c>
      <c r="AA29" s="121">
        <f t="shared" si="196"/>
        <v>6104941.8998333327</v>
      </c>
      <c r="AB29" s="121">
        <f t="shared" si="196"/>
        <v>901755802.18284607</v>
      </c>
      <c r="AC29" s="121">
        <f t="shared" si="196"/>
        <v>1772237.0846258022</v>
      </c>
      <c r="AD29" s="121">
        <f t="shared" si="196"/>
        <v>-353259.78016666666</v>
      </c>
      <c r="AE29" s="121">
        <f t="shared" si="196"/>
        <v>901402542.40267956</v>
      </c>
      <c r="AF29" s="121">
        <f t="shared" si="196"/>
        <v>2426523.3936553877</v>
      </c>
      <c r="AG29" s="121">
        <f t="shared" si="196"/>
        <v>58446740.219833337</v>
      </c>
      <c r="AH29" s="121">
        <f t="shared" si="196"/>
        <v>959849282.6225127</v>
      </c>
      <c r="AI29" s="121">
        <f t="shared" si="196"/>
        <v>2491395.4798707725</v>
      </c>
      <c r="AJ29" s="121">
        <f t="shared" si="196"/>
        <v>-353259.78016666672</v>
      </c>
      <c r="AK29" s="121">
        <f t="shared" si="196"/>
        <v>959496022.84234619</v>
      </c>
      <c r="AL29" s="121">
        <f t="shared" si="196"/>
        <v>2556267.5660861563</v>
      </c>
      <c r="AM29" s="121">
        <f t="shared" si="196"/>
        <v>-353259.78016666666</v>
      </c>
      <c r="AN29" s="121">
        <f t="shared" si="196"/>
        <v>959142763.06217957</v>
      </c>
      <c r="AO29" s="121">
        <f t="shared" si="196"/>
        <v>2555331.7545593847</v>
      </c>
      <c r="AP29" s="121">
        <f t="shared" si="196"/>
        <v>-353259.78016666666</v>
      </c>
      <c r="AQ29" s="121">
        <f t="shared" si="196"/>
        <v>958789503.28201282</v>
      </c>
      <c r="AR29" s="121">
        <f t="shared" si="196"/>
        <v>2554395.943032613</v>
      </c>
      <c r="AS29" s="121">
        <f t="shared" si="196"/>
        <v>-286894.7601666667</v>
      </c>
      <c r="AT29" s="121">
        <f t="shared" si="196"/>
        <v>958502608.52184618</v>
      </c>
      <c r="AU29" s="121">
        <f t="shared" si="196"/>
        <v>2553589.0421610596</v>
      </c>
      <c r="AV29" s="121">
        <f t="shared" si="196"/>
        <v>-448319.17016666674</v>
      </c>
      <c r="AW29" s="121">
        <f t="shared" si="196"/>
        <v>958054289.35167956</v>
      </c>
      <c r="AX29" s="121">
        <f t="shared" si="196"/>
        <v>2552675.7525375243</v>
      </c>
      <c r="AY29" s="121">
        <f t="shared" si="196"/>
        <v>1015313.8298333334</v>
      </c>
      <c r="AZ29" s="121">
        <f t="shared" si="196"/>
        <v>959069603.18151307</v>
      </c>
      <c r="BA29" s="121">
        <f t="shared" si="196"/>
        <v>2553165.2351189665</v>
      </c>
      <c r="BB29" s="121">
        <f t="shared" si="196"/>
        <v>833637.20983333327</v>
      </c>
      <c r="BC29" s="121">
        <f t="shared" si="196"/>
        <v>959903240.39134634</v>
      </c>
      <c r="BD29" s="121">
        <f t="shared" si="196"/>
        <v>2555118.5538675059</v>
      </c>
      <c r="BE29" s="121">
        <f t="shared" si="196"/>
        <v>5744811.3098333348</v>
      </c>
      <c r="BF29" s="121">
        <f t="shared" si="196"/>
        <v>965648051.70117962</v>
      </c>
      <c r="BG29" s="121">
        <f t="shared" si="196"/>
        <v>2562365.0407544058</v>
      </c>
      <c r="BH29" s="121">
        <f t="shared" si="196"/>
        <v>3639967.3598333327</v>
      </c>
      <c r="BI29" s="121">
        <f t="shared" si="196"/>
        <v>969288019.06101298</v>
      </c>
      <c r="BJ29" s="121">
        <f t="shared" si="196"/>
        <v>2574083.7234563362</v>
      </c>
      <c r="BK29" s="121">
        <f t="shared" si="196"/>
        <v>12604493.959833333</v>
      </c>
      <c r="BL29" s="121">
        <f t="shared" si="196"/>
        <v>981892513.02084637</v>
      </c>
      <c r="BM29" s="121">
        <f t="shared" si="196"/>
        <v>2594864.2013830394</v>
      </c>
      <c r="BN29" s="121">
        <f t="shared" si="196"/>
        <v>-351738.82992666669</v>
      </c>
      <c r="BO29" s="121">
        <f t="shared" si="196"/>
        <v>981540774.19091976</v>
      </c>
      <c r="BP29" s="121">
        <f t="shared" si="196"/>
        <v>2609816.7382996287</v>
      </c>
      <c r="BQ29" s="121">
        <f t="shared" si="196"/>
        <v>-351738.82992666669</v>
      </c>
      <c r="BR29" s="121">
        <f t="shared" si="196"/>
        <v>981189035.36099315</v>
      </c>
      <c r="BS29" s="121">
        <f t="shared" si="196"/>
        <v>2608884.3312129201</v>
      </c>
      <c r="BT29" s="121">
        <f t="shared" si="196"/>
        <v>-351738.82992666669</v>
      </c>
      <c r="BU29" s="121">
        <f t="shared" si="196"/>
        <v>980837296.53106654</v>
      </c>
      <c r="BV29" s="121">
        <f t="shared" si="196"/>
        <v>2607951.9241262125</v>
      </c>
      <c r="BW29" s="121">
        <f t="shared" ref="BW29:CE29" si="197">SUBTOTAL(9,BW24:BW28)</f>
        <v>-351738.82992666669</v>
      </c>
      <c r="BX29" s="121">
        <f t="shared" si="197"/>
        <v>980485557.70113981</v>
      </c>
      <c r="BY29" s="121">
        <f t="shared" si="197"/>
        <v>2607019.5170395039</v>
      </c>
      <c r="BZ29" s="121">
        <f t="shared" si="197"/>
        <v>-351738.82992666669</v>
      </c>
      <c r="CA29" s="121">
        <f t="shared" si="197"/>
        <v>980133818.87121332</v>
      </c>
      <c r="CB29" s="121">
        <f t="shared" si="197"/>
        <v>2606087.1099527963</v>
      </c>
      <c r="CC29" s="121">
        <f t="shared" si="197"/>
        <v>-306787.57616666669</v>
      </c>
      <c r="CD29" s="121">
        <f t="shared" si="197"/>
        <v>979827031.29504669</v>
      </c>
      <c r="CE29" s="121">
        <f t="shared" si="197"/>
        <v>2605242.0183734144</v>
      </c>
      <c r="CG29" s="122">
        <f>SUBTOTAL(9,CG24:CG28)</f>
        <v>31037274.146122254</v>
      </c>
    </row>
    <row r="30" spans="1:86" s="91" customFormat="1">
      <c r="F30" s="91" t="s">
        <v>180</v>
      </c>
      <c r="I30" s="140"/>
      <c r="J30" s="113"/>
      <c r="K30" s="113"/>
      <c r="L30" s="113"/>
      <c r="M30" s="113"/>
      <c r="O30" s="113"/>
      <c r="P30" s="113"/>
      <c r="R30" s="113"/>
      <c r="S30" s="113"/>
      <c r="U30" s="113"/>
      <c r="V30" s="113"/>
      <c r="X30" s="113"/>
      <c r="Y30" s="113"/>
      <c r="AA30" s="113"/>
      <c r="AB30" s="113"/>
      <c r="AD30" s="113"/>
      <c r="AE30" s="113"/>
      <c r="AG30" s="113"/>
      <c r="AH30" s="113"/>
      <c r="AJ30" s="113"/>
      <c r="AK30" s="113"/>
      <c r="AM30" s="113"/>
      <c r="AN30" s="113"/>
      <c r="AP30" s="113"/>
      <c r="AQ30" s="113"/>
      <c r="AS30" s="113"/>
      <c r="AT30" s="113"/>
      <c r="AV30" s="113"/>
      <c r="AW30" s="113"/>
      <c r="AY30" s="113"/>
      <c r="AZ30" s="113"/>
      <c r="BB30" s="113"/>
      <c r="BC30" s="113"/>
      <c r="BE30" s="113"/>
      <c r="BF30" s="113"/>
      <c r="BH30" s="113"/>
      <c r="BI30" s="113"/>
      <c r="BK30" s="113"/>
      <c r="BL30" s="113"/>
      <c r="BN30" s="113"/>
      <c r="BO30" s="113"/>
      <c r="BQ30" s="113"/>
      <c r="BR30" s="113"/>
      <c r="BT30" s="113"/>
      <c r="BU30" s="113"/>
      <c r="BW30" s="113"/>
      <c r="BX30" s="113"/>
      <c r="BZ30" s="113"/>
      <c r="CA30" s="113"/>
      <c r="CC30" s="113"/>
      <c r="CD30" s="113"/>
      <c r="CG30" s="120"/>
    </row>
    <row r="31" spans="1:86" s="91" customFormat="1">
      <c r="A31" s="11" t="s">
        <v>9</v>
      </c>
      <c r="I31" s="140"/>
      <c r="J31" s="113"/>
      <c r="K31" s="113"/>
      <c r="L31" s="113"/>
      <c r="M31" s="113"/>
      <c r="O31" s="113"/>
      <c r="P31" s="113"/>
      <c r="R31" s="113"/>
      <c r="S31" s="113"/>
      <c r="U31" s="113"/>
      <c r="V31" s="113"/>
      <c r="X31" s="113"/>
      <c r="Y31" s="113"/>
      <c r="AA31" s="113"/>
      <c r="AB31" s="113"/>
      <c r="AD31" s="113"/>
      <c r="AE31" s="113"/>
      <c r="AG31" s="113"/>
      <c r="AH31" s="113"/>
      <c r="AJ31" s="113"/>
      <c r="AK31" s="113"/>
      <c r="AM31" s="113"/>
      <c r="AN31" s="113"/>
      <c r="AP31" s="113"/>
      <c r="AQ31" s="113"/>
      <c r="AS31" s="113"/>
      <c r="AT31" s="113"/>
      <c r="AV31" s="113"/>
      <c r="AW31" s="113"/>
      <c r="AY31" s="113"/>
      <c r="AZ31" s="113"/>
      <c r="BB31" s="113"/>
      <c r="BC31" s="113"/>
      <c r="BE31" s="113"/>
      <c r="BF31" s="113"/>
      <c r="BH31" s="113"/>
      <c r="BI31" s="113"/>
      <c r="BK31" s="113"/>
      <c r="BL31" s="113"/>
      <c r="BN31" s="113"/>
      <c r="BO31" s="113"/>
      <c r="BQ31" s="113"/>
      <c r="BR31" s="113"/>
      <c r="BT31" s="113"/>
      <c r="BU31" s="113"/>
      <c r="BW31" s="113"/>
      <c r="BX31" s="113"/>
      <c r="BZ31" s="113"/>
      <c r="CA31" s="113"/>
      <c r="CC31" s="113"/>
      <c r="CD31" s="113"/>
      <c r="CG31" s="120"/>
    </row>
    <row r="32" spans="1:86" s="91" customFormat="1">
      <c r="A32" s="91" t="s">
        <v>4</v>
      </c>
      <c r="B32" s="91" t="s">
        <v>37</v>
      </c>
      <c r="C32" s="91" t="s">
        <v>36</v>
      </c>
      <c r="D32" s="91" t="s">
        <v>76</v>
      </c>
      <c r="E32" s="91" t="s">
        <v>71</v>
      </c>
      <c r="F32" s="91" t="str">
        <f>D32&amp;E32&amp;C32</f>
        <v>DOTHPDGU</v>
      </c>
      <c r="G32" s="91" t="str">
        <f>E32&amp;C32</f>
        <v>OTHPDGU</v>
      </c>
      <c r="H32" s="140">
        <v>0</v>
      </c>
      <c r="I32" s="140">
        <v>0</v>
      </c>
      <c r="J32" s="113">
        <v>0</v>
      </c>
      <c r="K32" s="113">
        <f>(J32*H32)/12</f>
        <v>0</v>
      </c>
      <c r="L32" s="113">
        <v>-11013.071666666669</v>
      </c>
      <c r="M32" s="113">
        <f>J32+L32</f>
        <v>-11013.071666666669</v>
      </c>
      <c r="N32" s="113">
        <f>(((J32+M32)/2)*$H32)/12</f>
        <v>0</v>
      </c>
      <c r="O32" s="113">
        <v>-11013.071666666669</v>
      </c>
      <c r="P32" s="113">
        <f t="shared" ref="P32:P35" si="198">M32+O32</f>
        <v>-22026.143333333337</v>
      </c>
      <c r="Q32" s="113">
        <f>(((M32+P32)/2)*$H32)/12</f>
        <v>0</v>
      </c>
      <c r="R32" s="113">
        <v>-11013.071666666669</v>
      </c>
      <c r="S32" s="113">
        <f t="shared" ref="S32:S35" si="199">P32+R32</f>
        <v>-33039.215000000004</v>
      </c>
      <c r="T32" s="113">
        <f>(((P32+S32)/2)*$H32)/12</f>
        <v>0</v>
      </c>
      <c r="U32" s="113">
        <v>-11013.071666666669</v>
      </c>
      <c r="V32" s="113">
        <f t="shared" ref="V32:V35" si="200">S32+U32</f>
        <v>-44052.286666666674</v>
      </c>
      <c r="W32" s="113">
        <f>(((S32+V32)/2)*$H32)/12</f>
        <v>0</v>
      </c>
      <c r="X32" s="113">
        <v>-11013.071666666669</v>
      </c>
      <c r="Y32" s="113">
        <f t="shared" ref="Y32:Y35" si="201">V32+X32</f>
        <v>-55065.358333333344</v>
      </c>
      <c r="Z32" s="113">
        <f>(((V32+Y32)/2)*$H32)/12</f>
        <v>0</v>
      </c>
      <c r="AA32" s="113">
        <v>-11013.071666666669</v>
      </c>
      <c r="AB32" s="113">
        <f t="shared" ref="AB32:AB35" si="202">Y32+AA32</f>
        <v>-66078.430000000008</v>
      </c>
      <c r="AC32" s="113">
        <f>(((Y32+AB32)/2)*$H32)/12</f>
        <v>0</v>
      </c>
      <c r="AD32" s="113">
        <v>-11013.071666666669</v>
      </c>
      <c r="AE32" s="113">
        <f t="shared" ref="AE32:AE35" si="203">AB32+AD32</f>
        <v>-77091.501666666678</v>
      </c>
      <c r="AF32" s="113">
        <f t="shared" ref="AF32:AF35" si="204">(((AB32+AE32)/2)*IF($I$6="Yes",$I32,$H32))/12</f>
        <v>0</v>
      </c>
      <c r="AG32" s="113">
        <v>-11013.071666666669</v>
      </c>
      <c r="AH32" s="113">
        <f t="shared" ref="AH32:AH35" si="205">AE32+AG32</f>
        <v>-88104.573333333348</v>
      </c>
      <c r="AI32" s="113">
        <f t="shared" ref="AI32:AI35" si="206">(((AE32+AH32)/2)*IF($I$6="Yes",$I32,$H32))/12</f>
        <v>0</v>
      </c>
      <c r="AJ32" s="113">
        <v>-11013.071666666669</v>
      </c>
      <c r="AK32" s="113">
        <f t="shared" ref="AK32:AK35" si="207">AH32+AJ32</f>
        <v>-99117.645000000019</v>
      </c>
      <c r="AL32" s="113">
        <f t="shared" ref="AL32:AL35" si="208">(((AH32+AK32)/2)*IF($I$6="Yes",$I32,$H32))/12</f>
        <v>0</v>
      </c>
      <c r="AM32" s="113">
        <v>-11013.071666666669</v>
      </c>
      <c r="AN32" s="113">
        <f t="shared" ref="AN32:AN35" si="209">AK32+AM32</f>
        <v>-110130.71666666669</v>
      </c>
      <c r="AO32" s="113">
        <f t="shared" ref="AO32:AO35" si="210">(((AK32+AN32)/2)*IF($I$6="Yes",$I32,$H32))/12</f>
        <v>0</v>
      </c>
      <c r="AP32" s="113">
        <v>-11013.071666666669</v>
      </c>
      <c r="AQ32" s="113">
        <f t="shared" ref="AQ32:AQ35" si="211">AN32+AP32</f>
        <v>-121143.78833333336</v>
      </c>
      <c r="AR32" s="113">
        <f t="shared" ref="AR32:AR35" si="212">(((AN32+AQ32)/2)*IF($I$6="Yes",$I32,$H32))/12</f>
        <v>0</v>
      </c>
      <c r="AS32" s="113">
        <v>-11013.071666666669</v>
      </c>
      <c r="AT32" s="113">
        <f t="shared" ref="AT32:AT35" si="213">AQ32+AS32</f>
        <v>-132156.86000000002</v>
      </c>
      <c r="AU32" s="113">
        <f t="shared" ref="AU32:AU35" si="214">(((AQ32+AT32)/2)*IF($I$6="Yes",$I32,$H32))/12</f>
        <v>0</v>
      </c>
      <c r="AV32" s="113">
        <v>-11013.071666666669</v>
      </c>
      <c r="AW32" s="113">
        <f t="shared" ref="AW32:AW35" si="215">AT32+AV32</f>
        <v>-143169.93166666667</v>
      </c>
      <c r="AX32" s="113">
        <f t="shared" ref="AX32:AX35" si="216">(((AT32+AW32)/2)*IF($I$6="Yes",$I32,$H32))/12</f>
        <v>0</v>
      </c>
      <c r="AY32" s="113">
        <v>-11013.071666666669</v>
      </c>
      <c r="AZ32" s="113">
        <f t="shared" ref="AZ32:AZ35" si="217">AW32+AY32</f>
        <v>-154183.00333333333</v>
      </c>
      <c r="BA32" s="113">
        <f t="shared" ref="BA32:BA35" si="218">(((AW32+AZ32)/2)*IF($I$6="Yes",$I32,$H32))/12</f>
        <v>0</v>
      </c>
      <c r="BB32" s="113">
        <v>-11013.071666666669</v>
      </c>
      <c r="BC32" s="113">
        <f t="shared" ref="BC32:BC35" si="219">AZ32+BB32</f>
        <v>-165196.07499999998</v>
      </c>
      <c r="BD32" s="113">
        <f t="shared" ref="BD32:BD35" si="220">(((AZ32+BC32)/2)*IF($I$6="Yes",$I32,$H32))/12</f>
        <v>0</v>
      </c>
      <c r="BE32" s="113">
        <v>-11013.071666666669</v>
      </c>
      <c r="BF32" s="113">
        <f t="shared" ref="BF32:BF35" si="221">BC32+BE32</f>
        <v>-176209.14666666664</v>
      </c>
      <c r="BG32" s="113">
        <f t="shared" ref="BG32:BG35" si="222">(((BC32+BF32)/2)*IF($I$6="Yes",$I32,$H32))/12</f>
        <v>0</v>
      </c>
      <c r="BH32" s="113">
        <v>-11013.071666666669</v>
      </c>
      <c r="BI32" s="113">
        <f t="shared" ref="BI32:BI35" si="223">BF32+BH32</f>
        <v>-187222.21833333329</v>
      </c>
      <c r="BJ32" s="113">
        <f t="shared" ref="BJ32:BJ35" si="224">(((BF32+BI32)/2)*IF($I$6="Yes",$I32,$H32))/12</f>
        <v>0</v>
      </c>
      <c r="BK32" s="113">
        <v>-11013.071666666669</v>
      </c>
      <c r="BL32" s="113">
        <f t="shared" ref="BL32:BL35" si="225">BI32+BK32</f>
        <v>-198235.28999999995</v>
      </c>
      <c r="BM32" s="113">
        <f t="shared" ref="BM32:BM35" si="226">(((BI32+BL32)/2)*IF($I$6="Yes",$I32,$H32))/12</f>
        <v>0</v>
      </c>
      <c r="BN32" s="113">
        <v>-11013.071666666669</v>
      </c>
      <c r="BO32" s="113">
        <f t="shared" ref="BO32:BO35" si="227">BL32+BN32</f>
        <v>-209248.36166666661</v>
      </c>
      <c r="BP32" s="113">
        <f t="shared" ref="BP32:BP35" si="228">(((BL32+BO32)/2)*IF($I$6="Yes",$I32,$H32))/12</f>
        <v>0</v>
      </c>
      <c r="BQ32" s="113">
        <v>-11013.071666666669</v>
      </c>
      <c r="BR32" s="113">
        <f t="shared" ref="BR32:BR35" si="229">BO32+BQ32</f>
        <v>-220261.43333333326</v>
      </c>
      <c r="BS32" s="113">
        <f t="shared" ref="BS32:BS35" si="230">(((BO32+BR32)/2)*IF($I$6="Yes",$I32,$H32))/12</f>
        <v>0</v>
      </c>
      <c r="BT32" s="113">
        <v>-11013.071666666669</v>
      </c>
      <c r="BU32" s="113">
        <f t="shared" ref="BU32:BU35" si="231">BR32+BT32</f>
        <v>-231274.50499999992</v>
      </c>
      <c r="BV32" s="113">
        <f t="shared" ref="BV32:BV35" si="232">(((BR32+BU32)/2)*IF($I$6="Yes",$I32,$H32))/12</f>
        <v>0</v>
      </c>
      <c r="BW32" s="113">
        <v>-11013.071666666669</v>
      </c>
      <c r="BX32" s="113">
        <f t="shared" ref="BX32:BX35" si="233">BU32+BW32</f>
        <v>-242287.57666666657</v>
      </c>
      <c r="BY32" s="113">
        <f t="shared" ref="BY32:BY35" si="234">(((BU32+BX32)/2)*IF($I$6="Yes",$I32,$H32))/12</f>
        <v>0</v>
      </c>
      <c r="BZ32" s="113">
        <v>-11013.071666666669</v>
      </c>
      <c r="CA32" s="113">
        <f t="shared" ref="CA32:CA35" si="235">BX32+BZ32</f>
        <v>-253300.64833333323</v>
      </c>
      <c r="CB32" s="113">
        <f t="shared" ref="CB32:CB35" si="236">(((BX32+CA32)/2)*IF($I$6="Yes",$I32,$H32))/12</f>
        <v>0</v>
      </c>
      <c r="CC32" s="113">
        <v>-11013.071666666669</v>
      </c>
      <c r="CD32" s="113">
        <f t="shared" ref="CD32:CD35" si="237">CA32+CC32</f>
        <v>-264313.71999999991</v>
      </c>
      <c r="CE32" s="113">
        <f t="shared" ref="CE32:CE35" si="238">(((CA32+CD32)/2)*IF($I$6="Yes",$I32,$H32))/12</f>
        <v>0</v>
      </c>
      <c r="CG32" s="120">
        <f>SUMIF($AW$6:$CE$6,"Depreciation Expense",$AW32:$CE32)</f>
        <v>0</v>
      </c>
      <c r="CH32" s="117"/>
    </row>
    <row r="33" spans="1:86" s="91" customFormat="1">
      <c r="A33" s="91" t="s">
        <v>5</v>
      </c>
      <c r="B33" s="91" t="s">
        <v>37</v>
      </c>
      <c r="C33" s="91" t="s">
        <v>37</v>
      </c>
      <c r="D33" s="91" t="s">
        <v>76</v>
      </c>
      <c r="E33" s="91" t="s">
        <v>71</v>
      </c>
      <c r="F33" s="91" t="str">
        <f>D33&amp;E33&amp;C33</f>
        <v>DOTHPSG</v>
      </c>
      <c r="G33" s="91" t="str">
        <f>E33&amp;C33</f>
        <v>OTHPSG</v>
      </c>
      <c r="H33" s="140">
        <v>2.5619322341715187E-2</v>
      </c>
      <c r="I33" s="140">
        <v>2.938906605116889E-2</v>
      </c>
      <c r="J33" s="113">
        <v>1248132383.2599998</v>
      </c>
      <c r="K33" s="113">
        <f>(J33*H33)/12</f>
        <v>2664692.1543225944</v>
      </c>
      <c r="L33" s="113">
        <v>8290000.6841666661</v>
      </c>
      <c r="M33" s="113">
        <f>J33+L33</f>
        <v>1256422383.9441664</v>
      </c>
      <c r="N33" s="113">
        <f>(((J33+M33)/2)*$H33)/12</f>
        <v>2673541.4959784574</v>
      </c>
      <c r="O33" s="113">
        <v>1508735.7641666662</v>
      </c>
      <c r="P33" s="113">
        <f t="shared" si="198"/>
        <v>1257931119.708333</v>
      </c>
      <c r="Q33" s="113">
        <f>(((M33+P33)/2)*$H33)/12</f>
        <v>2684001.3704622639</v>
      </c>
      <c r="R33" s="113">
        <v>-485148.3658333334</v>
      </c>
      <c r="S33" s="113">
        <f t="shared" si="199"/>
        <v>1257445971.3424997</v>
      </c>
      <c r="T33" s="113">
        <f>(((P33+S33)/2)*$H33)/12</f>
        <v>2685094.0211082147</v>
      </c>
      <c r="U33" s="113">
        <v>-786738.23583333346</v>
      </c>
      <c r="V33" s="113">
        <f t="shared" si="200"/>
        <v>1256659233.1066663</v>
      </c>
      <c r="W33" s="113">
        <f>(((S33+V33)/2)*$H33)/12</f>
        <v>2683736.3180736233</v>
      </c>
      <c r="X33" s="113">
        <v>-616513.33583333343</v>
      </c>
      <c r="Y33" s="113">
        <f t="shared" si="201"/>
        <v>1256042719.770833</v>
      </c>
      <c r="Z33" s="113">
        <f>(((V33+Y33)/2)*$H33)/12</f>
        <v>2682238.3866427462</v>
      </c>
      <c r="AA33" s="113">
        <v>3166042.334166666</v>
      </c>
      <c r="AB33" s="113">
        <f t="shared" si="202"/>
        <v>1259208762.1049998</v>
      </c>
      <c r="AC33" s="113">
        <f>(((Y33+AB33)/2)*$H33)/12</f>
        <v>2684959.936860573</v>
      </c>
      <c r="AD33" s="113">
        <v>-828682.95583333343</v>
      </c>
      <c r="AE33" s="113">
        <f t="shared" si="203"/>
        <v>1258380079.1491663</v>
      </c>
      <c r="AF33" s="113">
        <f t="shared" si="204"/>
        <v>3082899.364387685</v>
      </c>
      <c r="AG33" s="113">
        <v>-828682.95583333343</v>
      </c>
      <c r="AH33" s="113">
        <f t="shared" si="205"/>
        <v>1257551396.1933329</v>
      </c>
      <c r="AI33" s="113">
        <f t="shared" si="206"/>
        <v>3080869.846210646</v>
      </c>
      <c r="AJ33" s="113">
        <v>-828682.95583333343</v>
      </c>
      <c r="AK33" s="113">
        <f t="shared" si="207"/>
        <v>1256722713.2374995</v>
      </c>
      <c r="AL33" s="113">
        <f t="shared" si="208"/>
        <v>3078840.3280336075</v>
      </c>
      <c r="AM33" s="113">
        <v>-828682.95583333343</v>
      </c>
      <c r="AN33" s="113">
        <f t="shared" si="209"/>
        <v>1255894030.281666</v>
      </c>
      <c r="AO33" s="113">
        <f t="shared" si="210"/>
        <v>3076810.809856568</v>
      </c>
      <c r="AP33" s="113">
        <v>-717144.38583333336</v>
      </c>
      <c r="AQ33" s="113">
        <f t="shared" si="211"/>
        <v>1255176885.8958328</v>
      </c>
      <c r="AR33" s="113">
        <f t="shared" si="212"/>
        <v>3074917.8756129039</v>
      </c>
      <c r="AS33" s="113">
        <v>659614645.8641665</v>
      </c>
      <c r="AT33" s="113">
        <f t="shared" si="213"/>
        <v>1914791531.7599993</v>
      </c>
      <c r="AU33" s="113">
        <f t="shared" si="214"/>
        <v>3881767.1336086076</v>
      </c>
      <c r="AV33" s="113">
        <v>157281.87416666665</v>
      </c>
      <c r="AW33" s="113">
        <f t="shared" si="215"/>
        <v>1914948813.634166</v>
      </c>
      <c r="AX33" s="113">
        <f t="shared" si="216"/>
        <v>4689687.1654006448</v>
      </c>
      <c r="AY33" s="113">
        <v>754717.59416666592</v>
      </c>
      <c r="AZ33" s="113">
        <f t="shared" si="217"/>
        <v>1915703531.2283328</v>
      </c>
      <c r="BA33" s="113">
        <f t="shared" si="218"/>
        <v>4690803.9492595401</v>
      </c>
      <c r="BB33" s="113">
        <v>-577819.59583333333</v>
      </c>
      <c r="BC33" s="113">
        <f t="shared" si="219"/>
        <v>1915125711.6324995</v>
      </c>
      <c r="BD33" s="113">
        <f t="shared" si="220"/>
        <v>4691020.5687160967</v>
      </c>
      <c r="BE33" s="113">
        <v>-358523.89583333331</v>
      </c>
      <c r="BF33" s="113">
        <f t="shared" si="221"/>
        <v>1914767187.7366662</v>
      </c>
      <c r="BG33" s="113">
        <f t="shared" si="222"/>
        <v>4689873.9745192965</v>
      </c>
      <c r="BH33" s="113">
        <v>-607169.59583333333</v>
      </c>
      <c r="BI33" s="113">
        <f t="shared" si="223"/>
        <v>1914160018.1408329</v>
      </c>
      <c r="BJ33" s="113">
        <f t="shared" si="224"/>
        <v>4688691.4399438072</v>
      </c>
      <c r="BK33" s="113">
        <v>-37047.375833333586</v>
      </c>
      <c r="BL33" s="113">
        <f t="shared" si="225"/>
        <v>1914122970.7649996</v>
      </c>
      <c r="BM33" s="113">
        <f t="shared" si="226"/>
        <v>4687902.5676466571</v>
      </c>
      <c r="BN33" s="113">
        <v>-782363.74991333345</v>
      </c>
      <c r="BO33" s="113">
        <f t="shared" si="227"/>
        <v>1913340607.0150864</v>
      </c>
      <c r="BP33" s="113">
        <f t="shared" si="228"/>
        <v>4686899.1623259233</v>
      </c>
      <c r="BQ33" s="113">
        <v>-782363.74991333345</v>
      </c>
      <c r="BR33" s="113">
        <f t="shared" si="229"/>
        <v>1912558243.2651732</v>
      </c>
      <c r="BS33" s="113">
        <f t="shared" si="230"/>
        <v>4684983.0839990694</v>
      </c>
      <c r="BT33" s="113">
        <v>31997440.012166664</v>
      </c>
      <c r="BU33" s="113">
        <f t="shared" si="231"/>
        <v>1944555683.2773399</v>
      </c>
      <c r="BV33" s="113">
        <f t="shared" si="232"/>
        <v>4723207.3314183876</v>
      </c>
      <c r="BW33" s="113">
        <v>-782363.74991333345</v>
      </c>
      <c r="BX33" s="113">
        <f t="shared" si="233"/>
        <v>1943773319.5274267</v>
      </c>
      <c r="BY33" s="113">
        <f t="shared" si="234"/>
        <v>4761431.5788377067</v>
      </c>
      <c r="BZ33" s="113">
        <v>-782363.74991333345</v>
      </c>
      <c r="CA33" s="113">
        <f t="shared" si="235"/>
        <v>1942990955.7775135</v>
      </c>
      <c r="CB33" s="113">
        <f t="shared" si="236"/>
        <v>4759515.5005108528</v>
      </c>
      <c r="CC33" s="113">
        <v>31320603.387686662</v>
      </c>
      <c r="CD33" s="113">
        <f t="shared" si="237"/>
        <v>1974311559.1652002</v>
      </c>
      <c r="CE33" s="113">
        <f t="shared" si="238"/>
        <v>4796910.9314192263</v>
      </c>
      <c r="CG33" s="120">
        <f>SUMIF($AW$6:$CE$6,"Depreciation Expense",$AW33:$CE33)</f>
        <v>56550927.253997207</v>
      </c>
      <c r="CH33" s="117"/>
    </row>
    <row r="34" spans="1:86" s="91" customFormat="1">
      <c r="A34" s="91" t="s">
        <v>93</v>
      </c>
      <c r="B34" s="91" t="s">
        <v>167</v>
      </c>
      <c r="C34" s="91" t="s">
        <v>167</v>
      </c>
      <c r="D34" s="91" t="s">
        <v>76</v>
      </c>
      <c r="E34" s="91" t="s">
        <v>71</v>
      </c>
      <c r="F34" s="91" t="s">
        <v>168</v>
      </c>
      <c r="G34" s="91" t="str">
        <f>E34&amp;C34</f>
        <v>OTHPSG-W</v>
      </c>
      <c r="H34" s="140">
        <v>4.03780910692473E-2</v>
      </c>
      <c r="I34" s="140">
        <v>3.3056125634806803E-2</v>
      </c>
      <c r="J34" s="113">
        <v>2005450494.51</v>
      </c>
      <c r="K34" s="113">
        <f>(J34*H34)/12</f>
        <v>6748021.8918493176</v>
      </c>
      <c r="L34" s="113">
        <v>668300.29666666663</v>
      </c>
      <c r="M34" s="113">
        <f>J34+L34</f>
        <v>2006118794.8066666</v>
      </c>
      <c r="N34" s="113">
        <f>(((J34+M34)/2)*$H34)/12</f>
        <v>6749146.2539426684</v>
      </c>
      <c r="O34" s="113">
        <v>789979.89666666661</v>
      </c>
      <c r="P34" s="113">
        <f t="shared" si="198"/>
        <v>2006908774.7033334</v>
      </c>
      <c r="Q34" s="113">
        <f>(((M34+P34)/2)*$H34)/12</f>
        <v>6751599.6943781227</v>
      </c>
      <c r="R34" s="113">
        <v>-118419.68333333332</v>
      </c>
      <c r="S34" s="113">
        <f t="shared" si="199"/>
        <v>2006790355.02</v>
      </c>
      <c r="T34" s="113">
        <f>(((P34+S34)/2)*$H34)/12</f>
        <v>6752729.5410219738</v>
      </c>
      <c r="U34" s="113">
        <v>227335.31666666665</v>
      </c>
      <c r="V34" s="113">
        <f t="shared" si="200"/>
        <v>2007017690.3366666</v>
      </c>
      <c r="W34" s="113">
        <f>(((S34+V34)/2)*$H34)/12</f>
        <v>6752912.7829120411</v>
      </c>
      <c r="X34" s="113">
        <v>-118419.68333333332</v>
      </c>
      <c r="Y34" s="113">
        <f t="shared" si="201"/>
        <v>2006899270.6533332</v>
      </c>
      <c r="Z34" s="113">
        <f>(((V34+Y34)/2)*$H34)/12</f>
        <v>6753096.0248021074</v>
      </c>
      <c r="AA34" s="113">
        <v>1436548.2766666668</v>
      </c>
      <c r="AB34" s="113">
        <f t="shared" si="202"/>
        <v>2008335818.9299998</v>
      </c>
      <c r="AC34" s="113">
        <f>(((Y34+AB34)/2)*$H34)/12</f>
        <v>6755313.6713180477</v>
      </c>
      <c r="AD34" s="113">
        <v>550188.45666666667</v>
      </c>
      <c r="AE34" s="113">
        <f t="shared" si="203"/>
        <v>2008886007.3866665</v>
      </c>
      <c r="AF34" s="113">
        <f t="shared" si="204"/>
        <v>5533074.5580671569</v>
      </c>
      <c r="AG34" s="113">
        <v>550188.45666666667</v>
      </c>
      <c r="AH34" s="113">
        <f t="shared" si="205"/>
        <v>2009436195.8433332</v>
      </c>
      <c r="AI34" s="113">
        <f t="shared" si="206"/>
        <v>5534590.1496293554</v>
      </c>
      <c r="AJ34" s="113">
        <v>550188.45666666667</v>
      </c>
      <c r="AK34" s="113">
        <f t="shared" si="207"/>
        <v>2009986384.3</v>
      </c>
      <c r="AL34" s="113">
        <f t="shared" si="208"/>
        <v>5536105.7411915557</v>
      </c>
      <c r="AM34" s="113">
        <v>550188.45666666667</v>
      </c>
      <c r="AN34" s="113">
        <f t="shared" si="209"/>
        <v>2010536572.7566667</v>
      </c>
      <c r="AO34" s="113">
        <f t="shared" si="210"/>
        <v>5537621.3327537552</v>
      </c>
      <c r="AP34" s="113">
        <v>550188.45666666643</v>
      </c>
      <c r="AQ34" s="113">
        <f t="shared" si="211"/>
        <v>2011086761.2133334</v>
      </c>
      <c r="AR34" s="113">
        <f t="shared" si="212"/>
        <v>5539136.9243159555</v>
      </c>
      <c r="AS34" s="113">
        <v>550188.45666666643</v>
      </c>
      <c r="AT34" s="113">
        <f t="shared" si="213"/>
        <v>2011636949.6700001</v>
      </c>
      <c r="AU34" s="113">
        <f t="shared" si="214"/>
        <v>5540652.515878154</v>
      </c>
      <c r="AV34" s="113">
        <v>550188.45666666643</v>
      </c>
      <c r="AW34" s="113">
        <f t="shared" si="215"/>
        <v>2012187138.1266668</v>
      </c>
      <c r="AX34" s="113">
        <f t="shared" si="216"/>
        <v>5542168.1074403543</v>
      </c>
      <c r="AY34" s="113">
        <v>550188.45666666655</v>
      </c>
      <c r="AZ34" s="113">
        <f t="shared" si="217"/>
        <v>2012737326.5833335</v>
      </c>
      <c r="BA34" s="113">
        <f t="shared" si="218"/>
        <v>5543683.6990025537</v>
      </c>
      <c r="BB34" s="113">
        <v>550188.45666666655</v>
      </c>
      <c r="BC34" s="113">
        <f t="shared" si="219"/>
        <v>2013287515.0400002</v>
      </c>
      <c r="BD34" s="113">
        <f t="shared" si="220"/>
        <v>5545199.290564754</v>
      </c>
      <c r="BE34" s="113">
        <v>550188.45666666655</v>
      </c>
      <c r="BF34" s="113">
        <f t="shared" si="221"/>
        <v>2013837703.4966669</v>
      </c>
      <c r="BG34" s="113">
        <f t="shared" si="222"/>
        <v>5546714.8821269525</v>
      </c>
      <c r="BH34" s="113">
        <v>550188.45666666655</v>
      </c>
      <c r="BI34" s="113">
        <f t="shared" si="223"/>
        <v>2014387891.9533336</v>
      </c>
      <c r="BJ34" s="113">
        <f t="shared" si="224"/>
        <v>5548230.4736891529</v>
      </c>
      <c r="BK34" s="113">
        <v>4309340.1066666665</v>
      </c>
      <c r="BL34" s="113">
        <f t="shared" si="225"/>
        <v>2018697232.0600002</v>
      </c>
      <c r="BM34" s="113">
        <f t="shared" si="226"/>
        <v>5554923.6898022974</v>
      </c>
      <c r="BN34" s="113">
        <v>560887.04450666672</v>
      </c>
      <c r="BO34" s="113">
        <f t="shared" si="227"/>
        <v>2019258119.1045067</v>
      </c>
      <c r="BP34" s="113">
        <f t="shared" si="228"/>
        <v>5561631.6414930979</v>
      </c>
      <c r="BQ34" s="113">
        <v>560887.04450666672</v>
      </c>
      <c r="BR34" s="113">
        <f t="shared" si="229"/>
        <v>2019819006.1490133</v>
      </c>
      <c r="BS34" s="113">
        <f t="shared" si="230"/>
        <v>5563176.7042106101</v>
      </c>
      <c r="BT34" s="113">
        <v>560887.04450666672</v>
      </c>
      <c r="BU34" s="113">
        <f t="shared" si="231"/>
        <v>2020379893.1935198</v>
      </c>
      <c r="BV34" s="113">
        <f t="shared" si="232"/>
        <v>5564721.7669281224</v>
      </c>
      <c r="BW34" s="113">
        <v>560887.04450666672</v>
      </c>
      <c r="BX34" s="113">
        <f t="shared" si="233"/>
        <v>2020940780.2380264</v>
      </c>
      <c r="BY34" s="113">
        <f t="shared" si="234"/>
        <v>5566266.8296456346</v>
      </c>
      <c r="BZ34" s="113">
        <v>560887.04450666695</v>
      </c>
      <c r="CA34" s="113">
        <f t="shared" si="235"/>
        <v>2021501667.2825329</v>
      </c>
      <c r="CB34" s="113">
        <f t="shared" si="236"/>
        <v>5567811.8923631469</v>
      </c>
      <c r="CC34" s="113">
        <v>560887.04450666695</v>
      </c>
      <c r="CD34" s="113">
        <f t="shared" si="237"/>
        <v>2022062554.3270395</v>
      </c>
      <c r="CE34" s="113">
        <f t="shared" si="238"/>
        <v>5569356.9550806582</v>
      </c>
      <c r="CG34" s="120">
        <f>SUMIF($AW$6:$CE$6,"Depreciation Expense",$AW34:$CE34)</f>
        <v>66673885.932347335</v>
      </c>
      <c r="CH34" s="117"/>
    </row>
    <row r="35" spans="1:86" s="91" customFormat="1">
      <c r="A35" s="91" t="s">
        <v>5</v>
      </c>
      <c r="B35" s="91" t="s">
        <v>37</v>
      </c>
      <c r="C35" s="91" t="s">
        <v>43</v>
      </c>
      <c r="D35" s="91" t="s">
        <v>76</v>
      </c>
      <c r="E35" s="91" t="s">
        <v>71</v>
      </c>
      <c r="F35" s="91" t="str">
        <f>D35&amp;E35&amp;C35</f>
        <v>DOTHPSSGCT</v>
      </c>
      <c r="G35" s="91" t="str">
        <f>E35&amp;C35</f>
        <v>OTHPSSGCT</v>
      </c>
      <c r="H35" s="140">
        <v>3.3182790280443776E-2</v>
      </c>
      <c r="I35" s="140">
        <v>3.8103227186444356E-2</v>
      </c>
      <c r="J35" s="113">
        <v>80908536.74000001</v>
      </c>
      <c r="K35" s="113">
        <f>(J35*H35)/12</f>
        <v>223730.91721175006</v>
      </c>
      <c r="L35" s="113">
        <v>54736.183499999999</v>
      </c>
      <c r="M35" s="113">
        <f>J35+L35</f>
        <v>80963272.923500016</v>
      </c>
      <c r="N35" s="113">
        <f>(((J35+M35)/2)*$H35)/12</f>
        <v>223806.59634915972</v>
      </c>
      <c r="O35" s="113">
        <v>-91137.966499999995</v>
      </c>
      <c r="P35" s="113">
        <f t="shared" si="198"/>
        <v>80872134.957000017</v>
      </c>
      <c r="Q35" s="113">
        <f>(((M35+P35)/2)*$H35)/12</f>
        <v>223756.26665202959</v>
      </c>
      <c r="R35" s="113">
        <v>-59251.2065</v>
      </c>
      <c r="S35" s="113">
        <f t="shared" si="199"/>
        <v>80812883.750500023</v>
      </c>
      <c r="T35" s="113">
        <f>(((P35+S35)/2)*$H35)/12</f>
        <v>223548.33613585844</v>
      </c>
      <c r="U35" s="113">
        <v>-90944.08649999999</v>
      </c>
      <c r="V35" s="113">
        <f t="shared" si="200"/>
        <v>80721939.664000019</v>
      </c>
      <c r="W35" s="113">
        <f>(((S35+V35)/2)*$H35)/12</f>
        <v>223340.67368132807</v>
      </c>
      <c r="X35" s="113">
        <v>-90944.08649999999</v>
      </c>
      <c r="Y35" s="113">
        <f t="shared" si="201"/>
        <v>80630995.577500015</v>
      </c>
      <c r="Z35" s="113">
        <f>(((V35+Y35)/2)*$H35)/12</f>
        <v>223089.19213553003</v>
      </c>
      <c r="AA35" s="113">
        <v>-91137.966499999995</v>
      </c>
      <c r="AB35" s="113">
        <f t="shared" si="202"/>
        <v>80539857.611000016</v>
      </c>
      <c r="AC35" s="113">
        <f>(((Y35+AB35)/2)*$H35)/12</f>
        <v>222837.44252809125</v>
      </c>
      <c r="AD35" s="113">
        <v>-78994.2065</v>
      </c>
      <c r="AE35" s="113">
        <f t="shared" si="203"/>
        <v>80460863.404500023</v>
      </c>
      <c r="AF35" s="113">
        <f t="shared" si="204"/>
        <v>255610.29375145599</v>
      </c>
      <c r="AG35" s="113">
        <v>-78994.2065</v>
      </c>
      <c r="AH35" s="113">
        <f t="shared" si="205"/>
        <v>80381869.198000029</v>
      </c>
      <c r="AI35" s="113">
        <f t="shared" si="206"/>
        <v>255359.46590173247</v>
      </c>
      <c r="AJ35" s="113">
        <v>-78994.2065</v>
      </c>
      <c r="AK35" s="113">
        <f t="shared" si="207"/>
        <v>80302874.991500035</v>
      </c>
      <c r="AL35" s="113">
        <f t="shared" si="208"/>
        <v>255108.63805200896</v>
      </c>
      <c r="AM35" s="113">
        <v>-78994.2065</v>
      </c>
      <c r="AN35" s="113">
        <f t="shared" si="209"/>
        <v>80223880.785000041</v>
      </c>
      <c r="AO35" s="113">
        <f t="shared" si="210"/>
        <v>254857.81020228544</v>
      </c>
      <c r="AP35" s="113">
        <v>-78994.2065</v>
      </c>
      <c r="AQ35" s="113">
        <f t="shared" si="211"/>
        <v>80144886.578500047</v>
      </c>
      <c r="AR35" s="113">
        <f t="shared" si="212"/>
        <v>254606.98235256199</v>
      </c>
      <c r="AS35" s="113">
        <v>-78994.2065</v>
      </c>
      <c r="AT35" s="113">
        <f t="shared" si="213"/>
        <v>80065892.372000054</v>
      </c>
      <c r="AU35" s="113">
        <f t="shared" si="214"/>
        <v>254356.15450283847</v>
      </c>
      <c r="AV35" s="113">
        <v>-44495.406499999997</v>
      </c>
      <c r="AW35" s="113">
        <f t="shared" si="215"/>
        <v>80021396.965500057</v>
      </c>
      <c r="AX35" s="113">
        <f t="shared" si="216"/>
        <v>254160.09813703407</v>
      </c>
      <c r="AY35" s="113">
        <v>-78994.206499999986</v>
      </c>
      <c r="AZ35" s="113">
        <f t="shared" si="217"/>
        <v>79942402.759000063</v>
      </c>
      <c r="BA35" s="113">
        <f t="shared" si="218"/>
        <v>253964.04177122971</v>
      </c>
      <c r="BB35" s="113">
        <v>-78994.206499999986</v>
      </c>
      <c r="BC35" s="113">
        <f t="shared" si="219"/>
        <v>79863408.552500069</v>
      </c>
      <c r="BD35" s="113">
        <f t="shared" si="220"/>
        <v>253713.21392150619</v>
      </c>
      <c r="BE35" s="113">
        <v>-78994.206499999986</v>
      </c>
      <c r="BF35" s="113">
        <f t="shared" si="221"/>
        <v>79784414.346000075</v>
      </c>
      <c r="BG35" s="113">
        <f t="shared" si="222"/>
        <v>253462.38607178268</v>
      </c>
      <c r="BH35" s="113">
        <v>-78994.206499999986</v>
      </c>
      <c r="BI35" s="113">
        <f t="shared" si="223"/>
        <v>79705420.139500082</v>
      </c>
      <c r="BJ35" s="113">
        <f t="shared" si="224"/>
        <v>253211.55822205916</v>
      </c>
      <c r="BK35" s="113">
        <v>-78994.306499999992</v>
      </c>
      <c r="BL35" s="113">
        <f t="shared" si="225"/>
        <v>79626425.833000079</v>
      </c>
      <c r="BM35" s="113">
        <f t="shared" si="226"/>
        <v>252960.73021357218</v>
      </c>
      <c r="BN35" s="113">
        <v>-78799.906339999987</v>
      </c>
      <c r="BO35" s="113">
        <f t="shared" si="227"/>
        <v>79547625.926660076</v>
      </c>
      <c r="BP35" s="113">
        <f t="shared" si="228"/>
        <v>252710.21068271599</v>
      </c>
      <c r="BQ35" s="113">
        <v>-78799.906339999987</v>
      </c>
      <c r="BR35" s="113">
        <f t="shared" si="229"/>
        <v>79468826.020320073</v>
      </c>
      <c r="BS35" s="113">
        <f t="shared" si="230"/>
        <v>252459.99978825403</v>
      </c>
      <c r="BT35" s="113">
        <v>-78799.906340000001</v>
      </c>
      <c r="BU35" s="113">
        <f t="shared" si="231"/>
        <v>79390026.11398007</v>
      </c>
      <c r="BV35" s="113">
        <f t="shared" si="232"/>
        <v>252209.78889379205</v>
      </c>
      <c r="BW35" s="113">
        <v>-78799.906339999987</v>
      </c>
      <c r="BX35" s="113">
        <f t="shared" si="233"/>
        <v>79311226.207640067</v>
      </c>
      <c r="BY35" s="113">
        <f t="shared" si="234"/>
        <v>251959.5779993301</v>
      </c>
      <c r="BZ35" s="113">
        <v>-78799.906339999987</v>
      </c>
      <c r="CA35" s="113">
        <f t="shared" si="235"/>
        <v>79232426.301300064</v>
      </c>
      <c r="CB35" s="113">
        <f t="shared" si="236"/>
        <v>251709.36710486808</v>
      </c>
      <c r="CC35" s="113">
        <v>363261.94766000006</v>
      </c>
      <c r="CD35" s="113">
        <f t="shared" si="237"/>
        <v>79595688.248960063</v>
      </c>
      <c r="CE35" s="113">
        <f t="shared" si="238"/>
        <v>252160.98884596545</v>
      </c>
      <c r="CG35" s="120">
        <f>SUMIF($AW$6:$CE$6,"Depreciation Expense",$AW35:$CE35)</f>
        <v>3034681.9616521094</v>
      </c>
      <c r="CH35" s="117"/>
    </row>
    <row r="36" spans="1:86" s="91" customFormat="1">
      <c r="A36" s="91" t="s">
        <v>57</v>
      </c>
      <c r="I36" s="140"/>
      <c r="J36" s="121">
        <f>SUBTOTAL(9,J32:J35)</f>
        <v>3334491414.5099993</v>
      </c>
      <c r="K36" s="121">
        <f t="shared" ref="K36:BV36" si="239">SUBTOTAL(9,K32:K35)</f>
        <v>9636444.9633836616</v>
      </c>
      <c r="L36" s="121">
        <f t="shared" si="239"/>
        <v>9002024.0926666651</v>
      </c>
      <c r="M36" s="121">
        <f t="shared" si="239"/>
        <v>3343493438.6026664</v>
      </c>
      <c r="N36" s="121">
        <f t="shared" si="239"/>
        <v>9646494.3462702855</v>
      </c>
      <c r="O36" s="121">
        <f t="shared" si="239"/>
        <v>2196564.6226666658</v>
      </c>
      <c r="P36" s="121">
        <f t="shared" si="239"/>
        <v>3345690003.2253332</v>
      </c>
      <c r="Q36" s="121">
        <f t="shared" si="239"/>
        <v>9659357.3314924166</v>
      </c>
      <c r="R36" s="121">
        <f t="shared" si="239"/>
        <v>-673832.32733333332</v>
      </c>
      <c r="S36" s="121">
        <f t="shared" si="239"/>
        <v>3345016170.8980002</v>
      </c>
      <c r="T36" s="121">
        <f t="shared" si="239"/>
        <v>9661371.8982660472</v>
      </c>
      <c r="U36" s="121">
        <f t="shared" si="239"/>
        <v>-661360.07733333344</v>
      </c>
      <c r="V36" s="121">
        <f t="shared" si="239"/>
        <v>3344354810.8206663</v>
      </c>
      <c r="W36" s="121">
        <f t="shared" si="239"/>
        <v>9659989.7746669929</v>
      </c>
      <c r="X36" s="121">
        <f t="shared" si="239"/>
        <v>-836890.17733333341</v>
      </c>
      <c r="Y36" s="121">
        <f t="shared" si="239"/>
        <v>3343517920.643333</v>
      </c>
      <c r="Z36" s="121">
        <f t="shared" si="239"/>
        <v>9658423.6035803836</v>
      </c>
      <c r="AA36" s="121">
        <f t="shared" si="239"/>
        <v>4500439.5726666665</v>
      </c>
      <c r="AB36" s="121">
        <f t="shared" si="239"/>
        <v>3348018360.2159996</v>
      </c>
      <c r="AC36" s="121">
        <f t="shared" si="239"/>
        <v>9663111.0507067125</v>
      </c>
      <c r="AD36" s="121">
        <f t="shared" si="239"/>
        <v>-368501.77733333339</v>
      </c>
      <c r="AE36" s="121">
        <f t="shared" si="239"/>
        <v>3347649858.4386663</v>
      </c>
      <c r="AF36" s="121">
        <f t="shared" si="239"/>
        <v>8871584.2162062973</v>
      </c>
      <c r="AG36" s="121">
        <f t="shared" si="239"/>
        <v>-368501.77733333339</v>
      </c>
      <c r="AH36" s="121">
        <f t="shared" si="239"/>
        <v>3347281356.6613331</v>
      </c>
      <c r="AI36" s="121">
        <f t="shared" si="239"/>
        <v>8870819.4617417343</v>
      </c>
      <c r="AJ36" s="121">
        <f t="shared" si="239"/>
        <v>-368501.77733333339</v>
      </c>
      <c r="AK36" s="121">
        <f t="shared" si="239"/>
        <v>3346912854.8839993</v>
      </c>
      <c r="AL36" s="121">
        <f t="shared" si="239"/>
        <v>8870054.7072771713</v>
      </c>
      <c r="AM36" s="121">
        <f t="shared" si="239"/>
        <v>-368501.77733333339</v>
      </c>
      <c r="AN36" s="121">
        <f t="shared" si="239"/>
        <v>3346544353.1066656</v>
      </c>
      <c r="AO36" s="121">
        <f t="shared" si="239"/>
        <v>8869289.9528126083</v>
      </c>
      <c r="AP36" s="121">
        <f t="shared" si="239"/>
        <v>-256963.20733333359</v>
      </c>
      <c r="AQ36" s="121">
        <f t="shared" si="239"/>
        <v>3346287389.899333</v>
      </c>
      <c r="AR36" s="121">
        <f t="shared" si="239"/>
        <v>8868661.7822814211</v>
      </c>
      <c r="AS36" s="121">
        <f t="shared" si="239"/>
        <v>660074827.04266644</v>
      </c>
      <c r="AT36" s="121">
        <f t="shared" si="239"/>
        <v>4006362216.9419999</v>
      </c>
      <c r="AU36" s="121">
        <f t="shared" si="239"/>
        <v>9676775.8039896004</v>
      </c>
      <c r="AV36" s="121">
        <f t="shared" si="239"/>
        <v>651961.85266666638</v>
      </c>
      <c r="AW36" s="121">
        <f t="shared" si="239"/>
        <v>4007014178.7946663</v>
      </c>
      <c r="AX36" s="121">
        <f t="shared" si="239"/>
        <v>10486015.370978033</v>
      </c>
      <c r="AY36" s="121">
        <f t="shared" si="239"/>
        <v>1214898.7726666657</v>
      </c>
      <c r="AZ36" s="121">
        <f t="shared" si="239"/>
        <v>4008229077.5673332</v>
      </c>
      <c r="BA36" s="121">
        <f t="shared" si="239"/>
        <v>10488451.690033324</v>
      </c>
      <c r="BB36" s="121">
        <f t="shared" si="239"/>
        <v>-117638.41733333342</v>
      </c>
      <c r="BC36" s="121">
        <f t="shared" si="239"/>
        <v>4008111439.1500001</v>
      </c>
      <c r="BD36" s="121">
        <f t="shared" si="239"/>
        <v>10489933.073202357</v>
      </c>
      <c r="BE36" s="121">
        <f t="shared" si="239"/>
        <v>101657.28266666659</v>
      </c>
      <c r="BF36" s="121">
        <f t="shared" si="239"/>
        <v>4008213096.4326663</v>
      </c>
      <c r="BG36" s="121">
        <f t="shared" si="239"/>
        <v>10490051.242718032</v>
      </c>
      <c r="BH36" s="121">
        <f t="shared" si="239"/>
        <v>-146988.4173333334</v>
      </c>
      <c r="BI36" s="121">
        <f t="shared" si="239"/>
        <v>4008066108.0153337</v>
      </c>
      <c r="BJ36" s="121">
        <f t="shared" si="239"/>
        <v>10490133.471855018</v>
      </c>
      <c r="BK36" s="121">
        <f t="shared" si="239"/>
        <v>4182285.3526666658</v>
      </c>
      <c r="BL36" s="121">
        <f t="shared" si="239"/>
        <v>4012248393.368</v>
      </c>
      <c r="BM36" s="121">
        <f t="shared" si="239"/>
        <v>10495786.987662526</v>
      </c>
      <c r="BN36" s="121">
        <f t="shared" si="239"/>
        <v>-311289.68341333338</v>
      </c>
      <c r="BO36" s="121">
        <f t="shared" si="239"/>
        <v>4011937103.6845865</v>
      </c>
      <c r="BP36" s="121">
        <f t="shared" si="239"/>
        <v>10501241.014501737</v>
      </c>
      <c r="BQ36" s="121">
        <f t="shared" si="239"/>
        <v>-311289.68341333338</v>
      </c>
      <c r="BR36" s="121">
        <f t="shared" si="239"/>
        <v>4011625814.001173</v>
      </c>
      <c r="BS36" s="121">
        <f t="shared" si="239"/>
        <v>10500619.787997935</v>
      </c>
      <c r="BT36" s="121">
        <f t="shared" si="239"/>
        <v>32468514.078666665</v>
      </c>
      <c r="BU36" s="121">
        <f t="shared" si="239"/>
        <v>4044094328.0798397</v>
      </c>
      <c r="BV36" s="121">
        <f t="shared" si="239"/>
        <v>10540138.887240302</v>
      </c>
      <c r="BW36" s="121">
        <f t="shared" ref="BW36:CE36" si="240">SUBTOTAL(9,BW32:BW35)</f>
        <v>-311289.68341333338</v>
      </c>
      <c r="BX36" s="121">
        <f t="shared" si="240"/>
        <v>4043783038.3964267</v>
      </c>
      <c r="BY36" s="121">
        <f t="shared" si="240"/>
        <v>10579657.986482671</v>
      </c>
      <c r="BZ36" s="121">
        <f t="shared" si="240"/>
        <v>-311289.68341333314</v>
      </c>
      <c r="CA36" s="121">
        <f t="shared" si="240"/>
        <v>4043471748.7130132</v>
      </c>
      <c r="CB36" s="121">
        <f t="shared" si="240"/>
        <v>10579036.759978866</v>
      </c>
      <c r="CC36" s="121">
        <f t="shared" si="240"/>
        <v>32233739.308186661</v>
      </c>
      <c r="CD36" s="121">
        <f t="shared" si="240"/>
        <v>4075705488.0211997</v>
      </c>
      <c r="CE36" s="121">
        <f t="shared" si="240"/>
        <v>10618428.87534585</v>
      </c>
      <c r="CG36" s="122">
        <f>SUBTOTAL(9,CG32:CG35)</f>
        <v>126259495.14799665</v>
      </c>
    </row>
    <row r="37" spans="1:86" s="91" customFormat="1">
      <c r="I37" s="140"/>
      <c r="J37" s="113"/>
      <c r="K37" s="90"/>
      <c r="L37" s="90"/>
      <c r="M37" s="90"/>
      <c r="N37" s="86"/>
      <c r="O37" s="90"/>
      <c r="P37" s="90"/>
      <c r="Q37" s="86"/>
      <c r="R37" s="90"/>
      <c r="S37" s="90"/>
      <c r="T37" s="86"/>
      <c r="U37" s="90"/>
      <c r="V37" s="90"/>
      <c r="W37" s="86"/>
      <c r="X37" s="90"/>
      <c r="Y37" s="90"/>
      <c r="Z37" s="86"/>
      <c r="AA37" s="90"/>
      <c r="AB37" s="90"/>
      <c r="AC37" s="86"/>
      <c r="AD37" s="90"/>
      <c r="AE37" s="90"/>
      <c r="AF37" s="86"/>
      <c r="AG37" s="90"/>
      <c r="AH37" s="90"/>
      <c r="AI37" s="86"/>
      <c r="AJ37" s="90"/>
      <c r="AK37" s="90"/>
      <c r="AL37" s="86"/>
      <c r="AM37" s="90"/>
      <c r="AN37" s="90"/>
      <c r="AO37" s="86"/>
      <c r="AP37" s="90"/>
      <c r="AQ37" s="90"/>
      <c r="AR37" s="86"/>
      <c r="AS37" s="90"/>
      <c r="AT37" s="90"/>
      <c r="AU37" s="86"/>
      <c r="AV37" s="90"/>
      <c r="AW37" s="90"/>
      <c r="AX37" s="86"/>
      <c r="AY37" s="90"/>
      <c r="AZ37" s="90"/>
      <c r="BA37" s="86"/>
      <c r="BB37" s="90"/>
      <c r="BC37" s="90"/>
      <c r="BD37" s="86"/>
      <c r="BE37" s="90"/>
      <c r="BF37" s="90"/>
      <c r="BG37" s="86"/>
      <c r="BH37" s="90"/>
      <c r="BI37" s="90"/>
      <c r="BJ37" s="86"/>
      <c r="BK37" s="90"/>
      <c r="BL37" s="90"/>
      <c r="BM37" s="86"/>
      <c r="BN37" s="90"/>
      <c r="BO37" s="90"/>
      <c r="BP37" s="86"/>
      <c r="BQ37" s="90"/>
      <c r="BR37" s="90"/>
      <c r="BS37" s="86"/>
      <c r="BT37" s="90"/>
      <c r="BU37" s="90"/>
      <c r="BV37" s="86"/>
      <c r="BW37" s="90"/>
      <c r="BX37" s="90"/>
      <c r="BY37" s="86"/>
      <c r="BZ37" s="90"/>
      <c r="CA37" s="90"/>
      <c r="CB37" s="86"/>
      <c r="CC37" s="90"/>
      <c r="CD37" s="90"/>
      <c r="CE37" s="86"/>
      <c r="CG37" s="120"/>
    </row>
    <row r="38" spans="1:86" s="91" customFormat="1">
      <c r="A38" s="11" t="s">
        <v>11</v>
      </c>
      <c r="I38" s="140"/>
      <c r="J38" s="113"/>
      <c r="K38" s="90"/>
      <c r="L38" s="90"/>
      <c r="M38" s="90"/>
      <c r="N38" s="86"/>
      <c r="O38" s="90"/>
      <c r="P38" s="90"/>
      <c r="Q38" s="86"/>
      <c r="R38" s="90"/>
      <c r="S38" s="90"/>
      <c r="T38" s="86"/>
      <c r="U38" s="90"/>
      <c r="V38" s="90"/>
      <c r="W38" s="86"/>
      <c r="X38" s="90"/>
      <c r="Y38" s="90"/>
      <c r="Z38" s="86"/>
      <c r="AA38" s="90"/>
      <c r="AB38" s="90"/>
      <c r="AC38" s="86"/>
      <c r="AD38" s="90"/>
      <c r="AE38" s="90"/>
      <c r="AF38" s="86"/>
      <c r="AG38" s="90"/>
      <c r="AH38" s="90"/>
      <c r="AI38" s="86"/>
      <c r="AJ38" s="90"/>
      <c r="AK38" s="90"/>
      <c r="AL38" s="86"/>
      <c r="AM38" s="90"/>
      <c r="AN38" s="90"/>
      <c r="AO38" s="86"/>
      <c r="AP38" s="90"/>
      <c r="AQ38" s="90"/>
      <c r="AR38" s="86"/>
      <c r="AS38" s="90"/>
      <c r="AT38" s="90"/>
      <c r="AU38" s="86"/>
      <c r="AV38" s="90"/>
      <c r="AW38" s="90"/>
      <c r="AX38" s="86"/>
      <c r="AY38" s="90"/>
      <c r="AZ38" s="90"/>
      <c r="BA38" s="86"/>
      <c r="BB38" s="90"/>
      <c r="BC38" s="90"/>
      <c r="BD38" s="86"/>
      <c r="BE38" s="90"/>
      <c r="BF38" s="90"/>
      <c r="BG38" s="86"/>
      <c r="BH38" s="90"/>
      <c r="BI38" s="90"/>
      <c r="BJ38" s="86"/>
      <c r="BK38" s="90"/>
      <c r="BL38" s="90"/>
      <c r="BM38" s="86"/>
      <c r="BN38" s="90"/>
      <c r="BO38" s="90"/>
      <c r="BP38" s="86"/>
      <c r="BQ38" s="90"/>
      <c r="BR38" s="90"/>
      <c r="BS38" s="86"/>
      <c r="BT38" s="90"/>
      <c r="BU38" s="90"/>
      <c r="BV38" s="86"/>
      <c r="BW38" s="90"/>
      <c r="BX38" s="90"/>
      <c r="BY38" s="86"/>
      <c r="BZ38" s="90"/>
      <c r="CA38" s="90"/>
      <c r="CB38" s="86"/>
      <c r="CC38" s="90"/>
      <c r="CD38" s="90"/>
      <c r="CE38" s="86"/>
      <c r="CG38" s="120"/>
    </row>
    <row r="39" spans="1:86" s="91" customFormat="1">
      <c r="A39" s="91" t="s">
        <v>3</v>
      </c>
      <c r="B39" s="91" t="s">
        <v>37</v>
      </c>
      <c r="C39" s="91" t="s">
        <v>35</v>
      </c>
      <c r="D39" s="91" t="s">
        <v>76</v>
      </c>
      <c r="E39" s="91" t="s">
        <v>85</v>
      </c>
      <c r="F39" s="91" t="str">
        <f>D39&amp;E39&amp;C39</f>
        <v>DTRNPDGP</v>
      </c>
      <c r="G39" s="91" t="str">
        <f>E39&amp;C39</f>
        <v>TRNPDGP</v>
      </c>
      <c r="H39" s="140">
        <v>1.9370454511213636E-2</v>
      </c>
      <c r="I39" s="140">
        <v>1.7498799899027112E-2</v>
      </c>
      <c r="J39" s="113">
        <v>551266631.67999995</v>
      </c>
      <c r="K39" s="113">
        <f>(J39*H39)/12</f>
        <v>889857.10104228335</v>
      </c>
      <c r="L39" s="113">
        <v>-327380.34899999987</v>
      </c>
      <c r="M39" s="113">
        <f>J39+L39</f>
        <v>550939251.33099997</v>
      </c>
      <c r="N39" s="113">
        <f>(((J39+M39)/2)*$H39)/12</f>
        <v>889592.87161902629</v>
      </c>
      <c r="O39" s="113">
        <v>-327380.34899999987</v>
      </c>
      <c r="P39" s="113">
        <f t="shared" ref="P39:P41" si="241">M39+O39</f>
        <v>550611870.98199999</v>
      </c>
      <c r="Q39" s="113">
        <f>(((M39+P39)/2)*$H39)/12</f>
        <v>889064.41277251218</v>
      </c>
      <c r="R39" s="113">
        <v>-327380.34899999987</v>
      </c>
      <c r="S39" s="113">
        <f t="shared" ref="S39:S41" si="242">P39+R39</f>
        <v>550284490.63300002</v>
      </c>
      <c r="T39" s="113">
        <f>(((P39+S39)/2)*$H39)/12</f>
        <v>888535.95392599807</v>
      </c>
      <c r="U39" s="113">
        <v>-327380.34899999987</v>
      </c>
      <c r="V39" s="113">
        <f t="shared" ref="V39:V41" si="243">S39+U39</f>
        <v>549957110.28400004</v>
      </c>
      <c r="W39" s="113">
        <f>(((S39+V39)/2)*$H39)/12</f>
        <v>888007.49507948395</v>
      </c>
      <c r="X39" s="113">
        <v>-327380.34899999987</v>
      </c>
      <c r="Y39" s="113">
        <f t="shared" ref="Y39:Y41" si="244">V39+X39</f>
        <v>549629729.93500006</v>
      </c>
      <c r="Z39" s="113">
        <f>(((V39+Y39)/2)*$H39)/12</f>
        <v>887479.03623296984</v>
      </c>
      <c r="AA39" s="113">
        <v>-327380.34899999987</v>
      </c>
      <c r="AB39" s="113">
        <f t="shared" ref="AB39:AB41" si="245">Y39+AA39</f>
        <v>549302349.58600008</v>
      </c>
      <c r="AC39" s="113">
        <f>(((Y39+AB39)/2)*$H39)/12</f>
        <v>886950.57738645573</v>
      </c>
      <c r="AD39" s="113">
        <v>-327380.34899999987</v>
      </c>
      <c r="AE39" s="113">
        <f t="shared" ref="AE39:AE41" si="246">AB39+AD39</f>
        <v>548974969.23700011</v>
      </c>
      <c r="AF39" s="113">
        <f t="shared" ref="AF39:AF41" si="247">(((AB39+AE39)/2)*IF($I$6="Yes",$I39,$H39))/12</f>
        <v>800772.2931551534</v>
      </c>
      <c r="AG39" s="113">
        <v>-327380.34899999987</v>
      </c>
      <c r="AH39" s="113">
        <f t="shared" ref="AH39:AH41" si="248">AE39+AG39</f>
        <v>548647588.88800013</v>
      </c>
      <c r="AI39" s="113">
        <f t="shared" ref="AI39:AI41" si="249">(((AE39+AH39)/2)*IF($I$6="Yes",$I39,$H39))/12</f>
        <v>800294.89622031804</v>
      </c>
      <c r="AJ39" s="113">
        <v>-327380.34899999987</v>
      </c>
      <c r="AK39" s="113">
        <f t="shared" ref="AK39:AK41" si="250">AH39+AJ39</f>
        <v>548320208.53900015</v>
      </c>
      <c r="AL39" s="113">
        <f t="shared" ref="AL39:AL41" si="251">(((AH39+AK39)/2)*IF($I$6="Yes",$I39,$H39))/12</f>
        <v>799817.4992854828</v>
      </c>
      <c r="AM39" s="113">
        <v>-327380.34899999987</v>
      </c>
      <c r="AN39" s="113">
        <f t="shared" ref="AN39:AN41" si="252">AK39+AM39</f>
        <v>547992828.19000018</v>
      </c>
      <c r="AO39" s="113">
        <f t="shared" ref="AO39:AO41" si="253">(((AK39+AN39)/2)*IF($I$6="Yes",$I39,$H39))/12</f>
        <v>799340.10235064744</v>
      </c>
      <c r="AP39" s="113">
        <v>-327380.34899999987</v>
      </c>
      <c r="AQ39" s="113">
        <f t="shared" ref="AQ39:AQ41" si="254">AN39+AP39</f>
        <v>547665447.8410002</v>
      </c>
      <c r="AR39" s="113">
        <f t="shared" ref="AR39:AR41" si="255">(((AN39+AQ39)/2)*IF($I$6="Yes",$I39,$H39))/12</f>
        <v>798862.70541581197</v>
      </c>
      <c r="AS39" s="113">
        <v>-327380.34899999987</v>
      </c>
      <c r="AT39" s="113">
        <f t="shared" ref="AT39:AT41" si="256">AQ39+AS39</f>
        <v>547338067.49200022</v>
      </c>
      <c r="AU39" s="113">
        <f t="shared" ref="AU39:AU41" si="257">(((AQ39+AT39)/2)*IF($I$6="Yes",$I39,$H39))/12</f>
        <v>798385.30848097662</v>
      </c>
      <c r="AV39" s="113">
        <v>-327380.34899999987</v>
      </c>
      <c r="AW39" s="113">
        <f t="shared" ref="AW39:AW41" si="258">AT39+AV39</f>
        <v>547010687.14300025</v>
      </c>
      <c r="AX39" s="113">
        <f t="shared" ref="AX39:AX41" si="259">(((AT39+AW39)/2)*IF($I$6="Yes",$I39,$H39))/12</f>
        <v>797907.91154614137</v>
      </c>
      <c r="AY39" s="113">
        <v>-327380.34899999987</v>
      </c>
      <c r="AZ39" s="113">
        <f t="shared" ref="AZ39:AZ41" si="260">AW39+AY39</f>
        <v>546683306.79400027</v>
      </c>
      <c r="BA39" s="113">
        <f t="shared" ref="BA39:BA41" si="261">(((AW39+AZ39)/2)*IF($I$6="Yes",$I39,$H39))/12</f>
        <v>797430.51461130602</v>
      </c>
      <c r="BB39" s="113">
        <v>-327380.34899999987</v>
      </c>
      <c r="BC39" s="113">
        <f t="shared" ref="BC39:BC41" si="262">AZ39+BB39</f>
        <v>546355926.44500029</v>
      </c>
      <c r="BD39" s="113">
        <f t="shared" ref="BD39:BD41" si="263">(((AZ39+BC39)/2)*IF($I$6="Yes",$I39,$H39))/12</f>
        <v>796953.11767647055</v>
      </c>
      <c r="BE39" s="113">
        <v>-327380.34899999987</v>
      </c>
      <c r="BF39" s="113">
        <f t="shared" ref="BF39:BF41" si="264">BC39+BE39</f>
        <v>546028546.09600031</v>
      </c>
      <c r="BG39" s="113">
        <f t="shared" ref="BG39:BG41" si="265">(((BC39+BF39)/2)*IF($I$6="Yes",$I39,$H39))/12</f>
        <v>796475.7207416353</v>
      </c>
      <c r="BH39" s="113">
        <v>-327380.34899999987</v>
      </c>
      <c r="BI39" s="113">
        <f t="shared" ref="BI39:BI41" si="266">BF39+BH39</f>
        <v>545701165.74700034</v>
      </c>
      <c r="BJ39" s="113">
        <f t="shared" ref="BJ39:BJ41" si="267">(((BF39+BI39)/2)*IF($I$6="Yes",$I39,$H39))/12</f>
        <v>795998.32380679995</v>
      </c>
      <c r="BK39" s="113">
        <v>-327380.34899999987</v>
      </c>
      <c r="BL39" s="113">
        <f t="shared" ref="BL39:BL41" si="268">BI39+BK39</f>
        <v>545373785.39800036</v>
      </c>
      <c r="BM39" s="113">
        <f t="shared" ref="BM39:BM41" si="269">(((BI39+BL39)/2)*IF($I$6="Yes",$I39,$H39))/12</f>
        <v>795520.92687196459</v>
      </c>
      <c r="BN39" s="113">
        <v>-327380.34899999987</v>
      </c>
      <c r="BO39" s="113">
        <f t="shared" ref="BO39:BO41" si="270">BL39+BN39</f>
        <v>545046405.04900038</v>
      </c>
      <c r="BP39" s="113">
        <f t="shared" ref="BP39:BP41" si="271">(((BL39+BO39)/2)*IF($I$6="Yes",$I39,$H39))/12</f>
        <v>795043.52993712912</v>
      </c>
      <c r="BQ39" s="113">
        <v>-327380.34899999987</v>
      </c>
      <c r="BR39" s="113">
        <f t="shared" ref="BR39:BR41" si="272">BO39+BQ39</f>
        <v>544719024.70000041</v>
      </c>
      <c r="BS39" s="113">
        <f t="shared" ref="BS39:BS41" si="273">(((BO39+BR39)/2)*IF($I$6="Yes",$I39,$H39))/12</f>
        <v>794566.13300229388</v>
      </c>
      <c r="BT39" s="113">
        <v>-327380.34899999987</v>
      </c>
      <c r="BU39" s="113">
        <f t="shared" ref="BU39:BU41" si="274">BR39+BT39</f>
        <v>544391644.35100043</v>
      </c>
      <c r="BV39" s="113">
        <f t="shared" ref="BV39:BV41" si="275">(((BR39+BU39)/2)*IF($I$6="Yes",$I39,$H39))/12</f>
        <v>794088.73606745852</v>
      </c>
      <c r="BW39" s="113">
        <v>-327380.34899999987</v>
      </c>
      <c r="BX39" s="113">
        <f t="shared" ref="BX39:BX41" si="276">BU39+BW39</f>
        <v>544064264.00200045</v>
      </c>
      <c r="BY39" s="113">
        <f t="shared" ref="BY39:BY41" si="277">(((BU39+BX39)/2)*IF($I$6="Yes",$I39,$H39))/12</f>
        <v>793611.33913262316</v>
      </c>
      <c r="BZ39" s="113">
        <v>-327380.34899999987</v>
      </c>
      <c r="CA39" s="113">
        <f t="shared" ref="CA39:CA41" si="278">BX39+BZ39</f>
        <v>543736883.65300047</v>
      </c>
      <c r="CB39" s="113">
        <f t="shared" ref="CB39:CB41" si="279">(((BX39+CA39)/2)*IF($I$6="Yes",$I39,$H39))/12</f>
        <v>793133.94219778769</v>
      </c>
      <c r="CC39" s="113">
        <v>-327380.34899999987</v>
      </c>
      <c r="CD39" s="113">
        <f t="shared" ref="CD39:CD41" si="280">CA39+CC39</f>
        <v>543409503.3040005</v>
      </c>
      <c r="CE39" s="113">
        <f t="shared" ref="CE39:CE41" si="281">(((CA39+CD39)/2)*IF($I$6="Yes",$I39,$H39))/12</f>
        <v>792656.54526295245</v>
      </c>
      <c r="CG39" s="120">
        <f>SUMIF($AW$6:$CE$6,"Depreciation Expense",$AW39:$CE39)</f>
        <v>9543386.7408545632</v>
      </c>
      <c r="CH39" s="117"/>
    </row>
    <row r="40" spans="1:86" s="91" customFormat="1">
      <c r="A40" s="91" t="s">
        <v>4</v>
      </c>
      <c r="B40" s="91" t="s">
        <v>37</v>
      </c>
      <c r="C40" s="91" t="s">
        <v>36</v>
      </c>
      <c r="D40" s="91" t="s">
        <v>76</v>
      </c>
      <c r="E40" s="91" t="s">
        <v>85</v>
      </c>
      <c r="F40" s="91" t="str">
        <f>D40&amp;E40&amp;C40</f>
        <v>DTRNPDGU</v>
      </c>
      <c r="G40" s="91" t="str">
        <f>E40&amp;C40</f>
        <v>TRNPDGU</v>
      </c>
      <c r="H40" s="140">
        <v>1.8919561117682525E-2</v>
      </c>
      <c r="I40" s="140">
        <v>1.7146477251007489E-2</v>
      </c>
      <c r="J40" s="113">
        <v>649348629.4000001</v>
      </c>
      <c r="K40" s="113">
        <f>(J40*H40)/12</f>
        <v>1023782.5900513901</v>
      </c>
      <c r="L40" s="113">
        <v>-363842.75716666674</v>
      </c>
      <c r="M40" s="113">
        <f>J40+L40</f>
        <v>648984786.64283347</v>
      </c>
      <c r="N40" s="113">
        <f>(((J40+M40)/2)*$H40)/12</f>
        <v>1023495.7673313301</v>
      </c>
      <c r="O40" s="113">
        <v>-363842.75716666674</v>
      </c>
      <c r="P40" s="113">
        <f t="shared" si="241"/>
        <v>648620943.88566685</v>
      </c>
      <c r="Q40" s="113">
        <f>(((M40+P40)/2)*$H40)/12</f>
        <v>1022922.1218912102</v>
      </c>
      <c r="R40" s="113">
        <v>-363842.75716666674</v>
      </c>
      <c r="S40" s="113">
        <f t="shared" si="242"/>
        <v>648257101.12850022</v>
      </c>
      <c r="T40" s="113">
        <f>(((P40+S40)/2)*$H40)/12</f>
        <v>1022348.4764510901</v>
      </c>
      <c r="U40" s="113">
        <v>-363842.75716666674</v>
      </c>
      <c r="V40" s="113">
        <f t="shared" si="243"/>
        <v>647893258.3713336</v>
      </c>
      <c r="W40" s="113">
        <f>(((S40+V40)/2)*$H40)/12</f>
        <v>1021774.8310109702</v>
      </c>
      <c r="X40" s="113">
        <v>-363842.75716666674</v>
      </c>
      <c r="Y40" s="113">
        <f t="shared" si="244"/>
        <v>647529415.61416698</v>
      </c>
      <c r="Z40" s="113">
        <f>(((V40+Y40)/2)*$H40)/12</f>
        <v>1021201.18557085</v>
      </c>
      <c r="AA40" s="113">
        <v>-363842.75716666674</v>
      </c>
      <c r="AB40" s="113">
        <f t="shared" si="245"/>
        <v>647165572.85700035</v>
      </c>
      <c r="AC40" s="113">
        <f>(((Y40+AB40)/2)*$H40)/12</f>
        <v>1020627.5401307301</v>
      </c>
      <c r="AD40" s="113">
        <v>-363842.75716666674</v>
      </c>
      <c r="AE40" s="113">
        <f t="shared" si="246"/>
        <v>646801730.09983373</v>
      </c>
      <c r="AF40" s="113">
        <f t="shared" si="247"/>
        <v>924457.53848736966</v>
      </c>
      <c r="AG40" s="113">
        <v>-363842.75716666674</v>
      </c>
      <c r="AH40" s="113">
        <f t="shared" si="248"/>
        <v>646437887.3426671</v>
      </c>
      <c r="AI40" s="113">
        <f t="shared" si="249"/>
        <v>923937.65335747786</v>
      </c>
      <c r="AJ40" s="113">
        <v>-363842.75716666674</v>
      </c>
      <c r="AK40" s="113">
        <f t="shared" si="250"/>
        <v>646074044.58550048</v>
      </c>
      <c r="AL40" s="113">
        <f t="shared" si="251"/>
        <v>923417.76822758606</v>
      </c>
      <c r="AM40" s="113">
        <v>-363842.75716666674</v>
      </c>
      <c r="AN40" s="113">
        <f t="shared" si="252"/>
        <v>645710201.82833385</v>
      </c>
      <c r="AO40" s="113">
        <f t="shared" si="253"/>
        <v>922897.88309769426</v>
      </c>
      <c r="AP40" s="113">
        <v>-363842.75716666674</v>
      </c>
      <c r="AQ40" s="113">
        <f t="shared" si="254"/>
        <v>645346359.07116723</v>
      </c>
      <c r="AR40" s="113">
        <f t="shared" si="255"/>
        <v>922377.99796780245</v>
      </c>
      <c r="AS40" s="113">
        <v>-363842.75716666674</v>
      </c>
      <c r="AT40" s="113">
        <f t="shared" si="256"/>
        <v>644982516.31400061</v>
      </c>
      <c r="AU40" s="113">
        <f t="shared" si="257"/>
        <v>921858.11283791077</v>
      </c>
      <c r="AV40" s="113">
        <v>-363842.75716666674</v>
      </c>
      <c r="AW40" s="113">
        <f t="shared" si="258"/>
        <v>644618673.55683398</v>
      </c>
      <c r="AX40" s="113">
        <f t="shared" si="259"/>
        <v>921338.22770801897</v>
      </c>
      <c r="AY40" s="113">
        <v>-363842.75716666674</v>
      </c>
      <c r="AZ40" s="113">
        <f t="shared" si="260"/>
        <v>644254830.79966736</v>
      </c>
      <c r="BA40" s="113">
        <f t="shared" si="261"/>
        <v>920818.34257812717</v>
      </c>
      <c r="BB40" s="113">
        <v>-363842.75716666674</v>
      </c>
      <c r="BC40" s="113">
        <f t="shared" si="262"/>
        <v>643890988.04250073</v>
      </c>
      <c r="BD40" s="113">
        <f t="shared" si="263"/>
        <v>920298.45744823536</v>
      </c>
      <c r="BE40" s="113">
        <v>-363842.75716666674</v>
      </c>
      <c r="BF40" s="113">
        <f t="shared" si="264"/>
        <v>643527145.28533411</v>
      </c>
      <c r="BG40" s="113">
        <f t="shared" si="265"/>
        <v>919778.57231834356</v>
      </c>
      <c r="BH40" s="113">
        <v>-363842.75716666674</v>
      </c>
      <c r="BI40" s="113">
        <f t="shared" si="266"/>
        <v>643163302.52816749</v>
      </c>
      <c r="BJ40" s="113">
        <f t="shared" si="267"/>
        <v>919258.68718845176</v>
      </c>
      <c r="BK40" s="113">
        <v>-363842.75716666674</v>
      </c>
      <c r="BL40" s="113">
        <f t="shared" si="268"/>
        <v>642799459.77100086</v>
      </c>
      <c r="BM40" s="113">
        <f t="shared" si="269"/>
        <v>918738.80205855996</v>
      </c>
      <c r="BN40" s="113">
        <v>-363842.75716666674</v>
      </c>
      <c r="BO40" s="113">
        <f t="shared" si="270"/>
        <v>642435617.01383424</v>
      </c>
      <c r="BP40" s="113">
        <f t="shared" si="271"/>
        <v>918218.91692866839</v>
      </c>
      <c r="BQ40" s="113">
        <v>-363842.75716666674</v>
      </c>
      <c r="BR40" s="113">
        <f t="shared" si="272"/>
        <v>642071774.25666761</v>
      </c>
      <c r="BS40" s="113">
        <f t="shared" si="273"/>
        <v>917699.03179877659</v>
      </c>
      <c r="BT40" s="113">
        <v>-363842.75716666674</v>
      </c>
      <c r="BU40" s="113">
        <f t="shared" si="274"/>
        <v>641707931.49950099</v>
      </c>
      <c r="BV40" s="113">
        <f t="shared" si="275"/>
        <v>917179.14666888479</v>
      </c>
      <c r="BW40" s="113">
        <v>-363842.75716666674</v>
      </c>
      <c r="BX40" s="113">
        <f t="shared" si="276"/>
        <v>641344088.74233437</v>
      </c>
      <c r="BY40" s="113">
        <f t="shared" si="277"/>
        <v>916659.26153899299</v>
      </c>
      <c r="BZ40" s="113">
        <v>-363842.75716666674</v>
      </c>
      <c r="CA40" s="113">
        <f t="shared" si="278"/>
        <v>640980245.98516774</v>
      </c>
      <c r="CB40" s="113">
        <f t="shared" si="279"/>
        <v>916139.37640910118</v>
      </c>
      <c r="CC40" s="113">
        <v>-363842.75716666674</v>
      </c>
      <c r="CD40" s="113">
        <f t="shared" si="280"/>
        <v>640616403.22800112</v>
      </c>
      <c r="CE40" s="113">
        <f t="shared" si="281"/>
        <v>915619.49127920938</v>
      </c>
      <c r="CG40" s="120">
        <f>SUMIF($AW$6:$CE$6,"Depreciation Expense",$AW40:$CE40)</f>
        <v>11021746.313923368</v>
      </c>
      <c r="CH40" s="117"/>
    </row>
    <row r="41" spans="1:86" s="91" customFormat="1">
      <c r="A41" s="91" t="s">
        <v>5</v>
      </c>
      <c r="B41" s="91" t="s">
        <v>37</v>
      </c>
      <c r="C41" s="91" t="s">
        <v>37</v>
      </c>
      <c r="D41" s="91" t="s">
        <v>76</v>
      </c>
      <c r="E41" s="91" t="s">
        <v>85</v>
      </c>
      <c r="F41" s="91" t="str">
        <f>D41&amp;E41&amp;C41</f>
        <v>DTRNPSG</v>
      </c>
      <c r="G41" s="91" t="str">
        <f>E41&amp;C41</f>
        <v>TRNPSG</v>
      </c>
      <c r="H41" s="140">
        <v>1.8852331310633779E-2</v>
      </c>
      <c r="I41" s="140">
        <v>1.7413388378184604E-2</v>
      </c>
      <c r="J41" s="113">
        <v>3955656989.6038456</v>
      </c>
      <c r="K41" s="113">
        <f>(J41*H41)/12</f>
        <v>6214446.3432696611</v>
      </c>
      <c r="L41" s="113">
        <v>6460156.7263333313</v>
      </c>
      <c r="M41" s="113">
        <f>J41+L41</f>
        <v>3962117146.3301787</v>
      </c>
      <c r="N41" s="113">
        <f>(((J41+M41)/2)*$H41)/12</f>
        <v>6219520.8855581386</v>
      </c>
      <c r="O41" s="113">
        <v>9176974.4063333347</v>
      </c>
      <c r="P41" s="113">
        <f t="shared" si="241"/>
        <v>3971294120.7365122</v>
      </c>
      <c r="Q41" s="113">
        <f>(((M41+P41)/2)*$H41)/12</f>
        <v>6231804.067927341</v>
      </c>
      <c r="R41" s="113">
        <v>31612373.366333339</v>
      </c>
      <c r="S41" s="113">
        <f t="shared" si="242"/>
        <v>4002906494.1028457</v>
      </c>
      <c r="T41" s="113">
        <f>(((P41+S41)/2)*$H41)/12</f>
        <v>6263844.6636837982</v>
      </c>
      <c r="U41" s="113">
        <v>21140399.646333341</v>
      </c>
      <c r="V41" s="113">
        <f t="shared" si="243"/>
        <v>4024046893.7491789</v>
      </c>
      <c r="W41" s="113">
        <f>(((S41+V41)/2)*$H41)/12</f>
        <v>6305282.6951166913</v>
      </c>
      <c r="X41" s="113">
        <v>16553408.146333335</v>
      </c>
      <c r="Y41" s="113">
        <f t="shared" si="244"/>
        <v>4040600301.8955121</v>
      </c>
      <c r="Z41" s="113">
        <f>(((V41+Y41)/2)*$H41)/12</f>
        <v>6334891.7014861377</v>
      </c>
      <c r="AA41" s="113">
        <v>9082462.1363333315</v>
      </c>
      <c r="AB41" s="113">
        <f t="shared" si="245"/>
        <v>4049682764.0318456</v>
      </c>
      <c r="AC41" s="113">
        <f>(((Y41+AB41)/2)*$H41)/12</f>
        <v>6355029.0314863576</v>
      </c>
      <c r="AD41" s="113">
        <v>2011459.8183333343</v>
      </c>
      <c r="AE41" s="113">
        <f t="shared" si="246"/>
        <v>4051694223.8501787</v>
      </c>
      <c r="AF41" s="113">
        <f t="shared" si="247"/>
        <v>5878017.6620032107</v>
      </c>
      <c r="AG41" s="113">
        <v>14111044.590533335</v>
      </c>
      <c r="AH41" s="113">
        <f t="shared" si="248"/>
        <v>4065805268.440712</v>
      </c>
      <c r="AI41" s="113">
        <f t="shared" si="249"/>
        <v>5889715.471624068</v>
      </c>
      <c r="AJ41" s="113">
        <v>2921589.3641333338</v>
      </c>
      <c r="AK41" s="113">
        <f t="shared" si="250"/>
        <v>4068726857.8048453</v>
      </c>
      <c r="AL41" s="113">
        <f t="shared" si="251"/>
        <v>5902073.6328805694</v>
      </c>
      <c r="AM41" s="113">
        <v>30890089.365333337</v>
      </c>
      <c r="AN41" s="113">
        <f t="shared" si="252"/>
        <v>4099616947.1701789</v>
      </c>
      <c r="AO41" s="113">
        <f t="shared" si="253"/>
        <v>5926605.9617736787</v>
      </c>
      <c r="AP41" s="113">
        <v>7698345.5423333347</v>
      </c>
      <c r="AQ41" s="113">
        <f t="shared" si="254"/>
        <v>4107315292.712512</v>
      </c>
      <c r="AR41" s="113">
        <f t="shared" si="255"/>
        <v>5954604.1036050739</v>
      </c>
      <c r="AS41" s="113">
        <v>9485415.5483333319</v>
      </c>
      <c r="AT41" s="113">
        <f t="shared" si="256"/>
        <v>4116800708.2608452</v>
      </c>
      <c r="AU41" s="113">
        <f t="shared" si="257"/>
        <v>5967071.9163413122</v>
      </c>
      <c r="AV41" s="113">
        <v>10608352.048333336</v>
      </c>
      <c r="AW41" s="113">
        <f t="shared" si="258"/>
        <v>4127409060.3091784</v>
      </c>
      <c r="AX41" s="113">
        <f t="shared" si="259"/>
        <v>5981651.1071388843</v>
      </c>
      <c r="AY41" s="113">
        <v>6793576.6953333337</v>
      </c>
      <c r="AZ41" s="113">
        <f t="shared" si="260"/>
        <v>4134202637.0045118</v>
      </c>
      <c r="BA41" s="113">
        <f t="shared" si="261"/>
        <v>5994277.2131281747</v>
      </c>
      <c r="BB41" s="113">
        <v>20011903.444333326</v>
      </c>
      <c r="BC41" s="113">
        <f t="shared" si="262"/>
        <v>4154214540.4488454</v>
      </c>
      <c r="BD41" s="113">
        <f t="shared" si="263"/>
        <v>6013726.1396421641</v>
      </c>
      <c r="BE41" s="113">
        <v>20383659.265333332</v>
      </c>
      <c r="BF41" s="113">
        <f t="shared" si="264"/>
        <v>4174598199.7141786</v>
      </c>
      <c r="BG41" s="113">
        <f t="shared" si="265"/>
        <v>6043035.4572346108</v>
      </c>
      <c r="BH41" s="113">
        <v>23694577.071333338</v>
      </c>
      <c r="BI41" s="113">
        <f t="shared" si="266"/>
        <v>4198292776.785512</v>
      </c>
      <c r="BJ41" s="113">
        <f t="shared" si="267"/>
        <v>6075016.7675827695</v>
      </c>
      <c r="BK41" s="113">
        <v>10439334.492333334</v>
      </c>
      <c r="BL41" s="113">
        <f t="shared" si="268"/>
        <v>4208732111.2778454</v>
      </c>
      <c r="BM41" s="113">
        <f t="shared" si="269"/>
        <v>6099782.8950379668</v>
      </c>
      <c r="BN41" s="113">
        <v>1196426.852237334</v>
      </c>
      <c r="BO41" s="113">
        <f t="shared" si="270"/>
        <v>4209928538.1300826</v>
      </c>
      <c r="BP41" s="113">
        <f t="shared" si="271"/>
        <v>6108225.3130116696</v>
      </c>
      <c r="BQ41" s="113">
        <v>1497680.0216373345</v>
      </c>
      <c r="BR41" s="113">
        <f t="shared" si="272"/>
        <v>4211426218.15172</v>
      </c>
      <c r="BS41" s="113">
        <f t="shared" si="273"/>
        <v>6110180.0434002988</v>
      </c>
      <c r="BT41" s="113">
        <v>21127085.622285333</v>
      </c>
      <c r="BU41" s="113">
        <f t="shared" si="274"/>
        <v>4232553303.7740054</v>
      </c>
      <c r="BV41" s="113">
        <f t="shared" si="275"/>
        <v>6126595.619697093</v>
      </c>
      <c r="BW41" s="113">
        <v>57705672.241269335</v>
      </c>
      <c r="BX41" s="113">
        <f t="shared" si="276"/>
        <v>4290258976.0152745</v>
      </c>
      <c r="BY41" s="113">
        <f t="shared" si="277"/>
        <v>6183793.3459304869</v>
      </c>
      <c r="BZ41" s="113">
        <v>12631939.101421334</v>
      </c>
      <c r="CA41" s="113">
        <f t="shared" si="278"/>
        <v>4302890915.1166954</v>
      </c>
      <c r="CB41" s="113">
        <f t="shared" si="279"/>
        <v>6234827.3519264879</v>
      </c>
      <c r="CC41" s="113">
        <v>392371597.54070932</v>
      </c>
      <c r="CD41" s="113">
        <f t="shared" si="280"/>
        <v>4695262512.6574049</v>
      </c>
      <c r="CE41" s="113">
        <f t="shared" si="281"/>
        <v>6528680.8468468115</v>
      </c>
      <c r="CG41" s="120">
        <f>SUMIF($AW$6:$CE$6,"Depreciation Expense",$AW41:$CE41)</f>
        <v>73499792.100577414</v>
      </c>
      <c r="CH41" s="117"/>
    </row>
    <row r="42" spans="1:86" s="91" customFormat="1">
      <c r="A42" s="91" t="s">
        <v>12</v>
      </c>
      <c r="I42" s="140"/>
      <c r="J42" s="121">
        <f>SUBTOTAL(9,J39:J41)</f>
        <v>5156272250.6838455</v>
      </c>
      <c r="K42" s="121">
        <f t="shared" ref="K42:BV42" si="282">SUBTOTAL(9,K39:K41)</f>
        <v>8128086.034363335</v>
      </c>
      <c r="L42" s="121">
        <f t="shared" si="282"/>
        <v>5768933.6201666649</v>
      </c>
      <c r="M42" s="121">
        <f t="shared" si="282"/>
        <v>5162041184.3040123</v>
      </c>
      <c r="N42" s="121">
        <f t="shared" si="282"/>
        <v>8132609.5245084949</v>
      </c>
      <c r="O42" s="121">
        <f t="shared" si="282"/>
        <v>8485751.3001666684</v>
      </c>
      <c r="P42" s="121">
        <f t="shared" si="282"/>
        <v>5170526935.6041794</v>
      </c>
      <c r="Q42" s="121">
        <f t="shared" si="282"/>
        <v>8143790.6025910638</v>
      </c>
      <c r="R42" s="121">
        <f t="shared" si="282"/>
        <v>30921150.260166671</v>
      </c>
      <c r="S42" s="121">
        <f t="shared" si="282"/>
        <v>5201448085.8643456</v>
      </c>
      <c r="T42" s="121">
        <f t="shared" si="282"/>
        <v>8174729.0940608867</v>
      </c>
      <c r="U42" s="121">
        <f t="shared" si="282"/>
        <v>20449176.540166672</v>
      </c>
      <c r="V42" s="121">
        <f t="shared" si="282"/>
        <v>5221897262.4045124</v>
      </c>
      <c r="W42" s="121">
        <f t="shared" si="282"/>
        <v>8215065.0212071454</v>
      </c>
      <c r="X42" s="121">
        <f t="shared" si="282"/>
        <v>15862185.040166669</v>
      </c>
      <c r="Y42" s="121">
        <f t="shared" si="282"/>
        <v>5237759447.4446793</v>
      </c>
      <c r="Z42" s="121">
        <f t="shared" si="282"/>
        <v>8243571.9232899575</v>
      </c>
      <c r="AA42" s="121">
        <f t="shared" si="282"/>
        <v>8391239.0301666651</v>
      </c>
      <c r="AB42" s="121">
        <f t="shared" si="282"/>
        <v>5246150686.4748459</v>
      </c>
      <c r="AC42" s="121">
        <f t="shared" si="282"/>
        <v>8262607.149003543</v>
      </c>
      <c r="AD42" s="121">
        <f t="shared" si="282"/>
        <v>1320236.7121666677</v>
      </c>
      <c r="AE42" s="121">
        <f t="shared" si="282"/>
        <v>5247470923.1870127</v>
      </c>
      <c r="AF42" s="121">
        <f t="shared" si="282"/>
        <v>7603247.4936457332</v>
      </c>
      <c r="AG42" s="121">
        <f t="shared" si="282"/>
        <v>13419821.484366668</v>
      </c>
      <c r="AH42" s="121">
        <f t="shared" si="282"/>
        <v>5260890744.6713791</v>
      </c>
      <c r="AI42" s="121">
        <f t="shared" si="282"/>
        <v>7613948.0212018639</v>
      </c>
      <c r="AJ42" s="121">
        <f t="shared" si="282"/>
        <v>2230366.2579666674</v>
      </c>
      <c r="AK42" s="121">
        <f t="shared" si="282"/>
        <v>5263121110.9293461</v>
      </c>
      <c r="AL42" s="121">
        <f t="shared" si="282"/>
        <v>7625308.9003936388</v>
      </c>
      <c r="AM42" s="121">
        <f t="shared" si="282"/>
        <v>30198866.259166669</v>
      </c>
      <c r="AN42" s="121">
        <f t="shared" si="282"/>
        <v>5293319977.1885128</v>
      </c>
      <c r="AO42" s="121">
        <f t="shared" si="282"/>
        <v>7648843.9472220205</v>
      </c>
      <c r="AP42" s="121">
        <f t="shared" si="282"/>
        <v>7007122.4361666683</v>
      </c>
      <c r="AQ42" s="121">
        <f t="shared" si="282"/>
        <v>5300327099.6246796</v>
      </c>
      <c r="AR42" s="121">
        <f t="shared" si="282"/>
        <v>7675844.8069886882</v>
      </c>
      <c r="AS42" s="121">
        <f t="shared" si="282"/>
        <v>8794192.4421666656</v>
      </c>
      <c r="AT42" s="121">
        <f t="shared" si="282"/>
        <v>5309121292.0668459</v>
      </c>
      <c r="AU42" s="121">
        <f t="shared" si="282"/>
        <v>7687315.337660199</v>
      </c>
      <c r="AV42" s="121">
        <f t="shared" si="282"/>
        <v>9917128.9421666693</v>
      </c>
      <c r="AW42" s="121">
        <f t="shared" si="282"/>
        <v>5319038421.0090122</v>
      </c>
      <c r="AX42" s="121">
        <f t="shared" si="282"/>
        <v>7700897.2463930445</v>
      </c>
      <c r="AY42" s="121">
        <f t="shared" si="282"/>
        <v>6102353.5891666673</v>
      </c>
      <c r="AZ42" s="121">
        <f t="shared" si="282"/>
        <v>5325140774.5981789</v>
      </c>
      <c r="BA42" s="121">
        <f t="shared" si="282"/>
        <v>7712526.0703176074</v>
      </c>
      <c r="BB42" s="121">
        <f t="shared" si="282"/>
        <v>19320680.338166658</v>
      </c>
      <c r="BC42" s="121">
        <f t="shared" si="282"/>
        <v>5344461454.9363461</v>
      </c>
      <c r="BD42" s="121">
        <f t="shared" si="282"/>
        <v>7730977.7147668703</v>
      </c>
      <c r="BE42" s="121">
        <f t="shared" si="282"/>
        <v>19692436.159166664</v>
      </c>
      <c r="BF42" s="121">
        <f t="shared" si="282"/>
        <v>5364153891.0955124</v>
      </c>
      <c r="BG42" s="121">
        <f t="shared" si="282"/>
        <v>7759289.7502945894</v>
      </c>
      <c r="BH42" s="121">
        <f t="shared" si="282"/>
        <v>23003353.965166669</v>
      </c>
      <c r="BI42" s="121">
        <f t="shared" si="282"/>
        <v>5387157245.0606804</v>
      </c>
      <c r="BJ42" s="121">
        <f t="shared" si="282"/>
        <v>7790273.7785780206</v>
      </c>
      <c r="BK42" s="121">
        <f t="shared" si="282"/>
        <v>9748111.3861666676</v>
      </c>
      <c r="BL42" s="121">
        <f t="shared" si="282"/>
        <v>5396905356.446846</v>
      </c>
      <c r="BM42" s="121">
        <f t="shared" si="282"/>
        <v>7814042.6239684913</v>
      </c>
      <c r="BN42" s="121">
        <f t="shared" si="282"/>
        <v>505203.7460706674</v>
      </c>
      <c r="BO42" s="121">
        <f t="shared" si="282"/>
        <v>5397410560.1929169</v>
      </c>
      <c r="BP42" s="121">
        <f t="shared" si="282"/>
        <v>7821487.7598774675</v>
      </c>
      <c r="BQ42" s="121">
        <f t="shared" si="282"/>
        <v>806456.91547066788</v>
      </c>
      <c r="BR42" s="121">
        <f t="shared" si="282"/>
        <v>5398217017.1083879</v>
      </c>
      <c r="BS42" s="121">
        <f t="shared" si="282"/>
        <v>7822445.2082013693</v>
      </c>
      <c r="BT42" s="121">
        <f t="shared" si="282"/>
        <v>20435862.516118664</v>
      </c>
      <c r="BU42" s="121">
        <f t="shared" si="282"/>
        <v>5418652879.624507</v>
      </c>
      <c r="BV42" s="121">
        <f t="shared" si="282"/>
        <v>7837863.502433436</v>
      </c>
      <c r="BW42" s="121">
        <f t="shared" ref="BW42:CE42" si="283">SUBTOTAL(9,BW39:BW41)</f>
        <v>57014449.135102667</v>
      </c>
      <c r="BX42" s="121">
        <f t="shared" si="283"/>
        <v>5475667328.7596092</v>
      </c>
      <c r="BY42" s="121">
        <f t="shared" si="283"/>
        <v>7894063.9466021033</v>
      </c>
      <c r="BZ42" s="121">
        <f t="shared" si="283"/>
        <v>11940715.995254667</v>
      </c>
      <c r="CA42" s="121">
        <f t="shared" si="283"/>
        <v>5487608044.7548637</v>
      </c>
      <c r="CB42" s="121">
        <f t="shared" si="283"/>
        <v>7944100.6705333767</v>
      </c>
      <c r="CC42" s="121">
        <f t="shared" si="283"/>
        <v>391680374.43454266</v>
      </c>
      <c r="CD42" s="121">
        <f t="shared" si="283"/>
        <v>5879288419.1894064</v>
      </c>
      <c r="CE42" s="121">
        <f t="shared" si="283"/>
        <v>8236956.8833889738</v>
      </c>
      <c r="CG42" s="122">
        <f>SUBTOTAL(9,CG39:CG41)</f>
        <v>94064925.155355349</v>
      </c>
    </row>
    <row r="43" spans="1:86" s="91" customFormat="1">
      <c r="I43" s="140"/>
      <c r="J43" s="113"/>
      <c r="K43" s="90"/>
      <c r="L43" s="90"/>
      <c r="M43" s="90"/>
      <c r="N43" s="86"/>
      <c r="O43" s="90"/>
      <c r="P43" s="90"/>
      <c r="Q43" s="86"/>
      <c r="R43" s="90"/>
      <c r="S43" s="90"/>
      <c r="T43" s="86"/>
      <c r="U43" s="90"/>
      <c r="V43" s="90"/>
      <c r="W43" s="86"/>
      <c r="X43" s="90"/>
      <c r="Y43" s="90"/>
      <c r="Z43" s="86"/>
      <c r="AA43" s="90"/>
      <c r="AB43" s="90"/>
      <c r="AC43" s="86"/>
      <c r="AD43" s="90"/>
      <c r="AE43" s="90"/>
      <c r="AF43" s="86"/>
      <c r="AG43" s="90"/>
      <c r="AH43" s="90"/>
      <c r="AI43" s="86"/>
      <c r="AJ43" s="90"/>
      <c r="AK43" s="90"/>
      <c r="AL43" s="86"/>
      <c r="AM43" s="90"/>
      <c r="AN43" s="90"/>
      <c r="AO43" s="86"/>
      <c r="AP43" s="90"/>
      <c r="AQ43" s="90"/>
      <c r="AR43" s="86"/>
      <c r="AS43" s="90"/>
      <c r="AT43" s="90"/>
      <c r="AU43" s="86"/>
      <c r="AV43" s="90"/>
      <c r="AW43" s="90"/>
      <c r="AX43" s="86"/>
      <c r="AY43" s="90"/>
      <c r="AZ43" s="90"/>
      <c r="BA43" s="86"/>
      <c r="BB43" s="90"/>
      <c r="BC43" s="90"/>
      <c r="BD43" s="86"/>
      <c r="BE43" s="90"/>
      <c r="BF43" s="90"/>
      <c r="BG43" s="86"/>
      <c r="BH43" s="90"/>
      <c r="BI43" s="90"/>
      <c r="BJ43" s="86"/>
      <c r="BK43" s="90"/>
      <c r="BL43" s="90"/>
      <c r="BM43" s="86"/>
      <c r="BN43" s="90"/>
      <c r="BO43" s="90"/>
      <c r="BP43" s="86"/>
      <c r="BQ43" s="90"/>
      <c r="BR43" s="90"/>
      <c r="BS43" s="86"/>
      <c r="BT43" s="90"/>
      <c r="BU43" s="90"/>
      <c r="BV43" s="86"/>
      <c r="BW43" s="90"/>
      <c r="BX43" s="90"/>
      <c r="BY43" s="86"/>
      <c r="BZ43" s="90"/>
      <c r="CA43" s="90"/>
      <c r="CB43" s="86"/>
      <c r="CC43" s="90"/>
      <c r="CD43" s="90"/>
      <c r="CE43" s="86"/>
      <c r="CG43" s="120"/>
    </row>
    <row r="44" spans="1:86" s="91" customFormat="1">
      <c r="A44" s="11" t="s">
        <v>13</v>
      </c>
      <c r="I44" s="140"/>
      <c r="J44" s="113"/>
      <c r="K44" s="90"/>
      <c r="L44" s="90"/>
      <c r="M44" s="90"/>
      <c r="N44" s="86"/>
      <c r="O44" s="90"/>
      <c r="P44" s="90"/>
      <c r="Q44" s="86"/>
      <c r="R44" s="90"/>
      <c r="S44" s="90"/>
      <c r="T44" s="86"/>
      <c r="U44" s="90"/>
      <c r="V44" s="90"/>
      <c r="W44" s="86"/>
      <c r="X44" s="90"/>
      <c r="Y44" s="90"/>
      <c r="Z44" s="86"/>
      <c r="AA44" s="90"/>
      <c r="AB44" s="90"/>
      <c r="AC44" s="86"/>
      <c r="AD44" s="90"/>
      <c r="AE44" s="90"/>
      <c r="AF44" s="86"/>
      <c r="AG44" s="90"/>
      <c r="AH44" s="90"/>
      <c r="AI44" s="86"/>
      <c r="AJ44" s="90"/>
      <c r="AK44" s="90"/>
      <c r="AL44" s="86"/>
      <c r="AM44" s="90"/>
      <c r="AN44" s="90"/>
      <c r="AO44" s="86"/>
      <c r="AP44" s="90"/>
      <c r="AQ44" s="90"/>
      <c r="AR44" s="86"/>
      <c r="AS44" s="90"/>
      <c r="AT44" s="90"/>
      <c r="AU44" s="86"/>
      <c r="AV44" s="90"/>
      <c r="AW44" s="90"/>
      <c r="AX44" s="86"/>
      <c r="AY44" s="90"/>
      <c r="AZ44" s="90"/>
      <c r="BA44" s="86"/>
      <c r="BB44" s="90"/>
      <c r="BC44" s="90"/>
      <c r="BD44" s="86"/>
      <c r="BE44" s="90"/>
      <c r="BF44" s="90"/>
      <c r="BG44" s="86"/>
      <c r="BH44" s="90"/>
      <c r="BI44" s="90"/>
      <c r="BJ44" s="86"/>
      <c r="BK44" s="90"/>
      <c r="BL44" s="90"/>
      <c r="BM44" s="86"/>
      <c r="BN44" s="90"/>
      <c r="BO44" s="90"/>
      <c r="BP44" s="86"/>
      <c r="BQ44" s="90"/>
      <c r="BR44" s="90"/>
      <c r="BS44" s="86"/>
      <c r="BT44" s="90"/>
      <c r="BU44" s="90"/>
      <c r="BV44" s="86"/>
      <c r="BW44" s="90"/>
      <c r="BX44" s="90"/>
      <c r="BY44" s="86"/>
      <c r="BZ44" s="90"/>
      <c r="CA44" s="90"/>
      <c r="CB44" s="86"/>
      <c r="CC44" s="90"/>
      <c r="CD44" s="90"/>
      <c r="CE44" s="86"/>
      <c r="CG44" s="120"/>
    </row>
    <row r="45" spans="1:86" s="91" customFormat="1">
      <c r="A45" s="91" t="s">
        <v>14</v>
      </c>
      <c r="B45" s="91" t="s">
        <v>45</v>
      </c>
      <c r="C45" s="91" t="s">
        <v>45</v>
      </c>
      <c r="D45" s="91" t="s">
        <v>76</v>
      </c>
      <c r="E45" s="91" t="s">
        <v>72</v>
      </c>
      <c r="F45" s="91" t="str">
        <f t="shared" ref="F45:F51" si="284">D45&amp;E45&amp;C45</f>
        <v>DDSTPCA</v>
      </c>
      <c r="G45" s="91" t="str">
        <f t="shared" ref="G45:G51" si="285">E45&amp;C45</f>
        <v>DSTPCA</v>
      </c>
      <c r="H45" s="140">
        <v>2.886625942881179E-2</v>
      </c>
      <c r="I45" s="140">
        <v>2.886625942881179E-2</v>
      </c>
      <c r="J45" s="113">
        <v>232672462.25999999</v>
      </c>
      <c r="K45" s="113">
        <f t="shared" ref="K45:K51" si="286">(J45*H45)/12</f>
        <v>559698.63812813174</v>
      </c>
      <c r="L45" s="113">
        <v>463839.21066666651</v>
      </c>
      <c r="M45" s="113">
        <f t="shared" ref="M45:M51" si="287">J45+L45</f>
        <v>233136301.47066665</v>
      </c>
      <c r="N45" s="113">
        <f t="shared" ref="N45:N51" si="288">(((J45+M45)/2)*$H45)/12</f>
        <v>560256.52575264662</v>
      </c>
      <c r="O45" s="113">
        <v>529494.23766666686</v>
      </c>
      <c r="P45" s="113">
        <f t="shared" ref="P45:P51" si="289">M45+O45</f>
        <v>233665795.70833331</v>
      </c>
      <c r="Q45" s="113">
        <f t="shared" ref="Q45:Q51" si="290">(((M45+P45)/2)*$H45)/12</f>
        <v>561451.26829510101</v>
      </c>
      <c r="R45" s="113">
        <v>703918.0376666669</v>
      </c>
      <c r="S45" s="113">
        <f t="shared" ref="S45:S51" si="291">P45+R45</f>
        <v>234369713.74599999</v>
      </c>
      <c r="T45" s="113">
        <f t="shared" ref="T45:T51" si="292">(((P45+S45)/2)*$H45)/12</f>
        <v>562934.76824186987</v>
      </c>
      <c r="U45" s="113">
        <v>363503.43766666664</v>
      </c>
      <c r="V45" s="113">
        <f t="shared" ref="V45:V51" si="293">S45+U45</f>
        <v>234733217.18366665</v>
      </c>
      <c r="W45" s="113">
        <f t="shared" ref="W45:W51" si="294">(((S45+V45)/2)*$H45)/12</f>
        <v>564218.62095965561</v>
      </c>
      <c r="X45" s="113">
        <v>298573.63766666659</v>
      </c>
      <c r="Y45" s="113">
        <f t="shared" ref="Y45:Y51" si="295">V45+X45</f>
        <v>235031790.82133332</v>
      </c>
      <c r="Z45" s="113">
        <f t="shared" ref="Z45:Z51" si="296">(((V45+Y45)/2)*$H45)/12</f>
        <v>565014.94131875737</v>
      </c>
      <c r="AA45" s="113">
        <v>371434.20766666665</v>
      </c>
      <c r="AB45" s="113">
        <f t="shared" ref="AB45:AB51" si="297">Y45+AA45</f>
        <v>235403225.02899998</v>
      </c>
      <c r="AC45" s="113">
        <f t="shared" ref="AC45:AC51" si="298">(((Y45+AB45)/2)*$H45)/12</f>
        <v>565820.80049720453</v>
      </c>
      <c r="AD45" s="113">
        <v>344192.95966666663</v>
      </c>
      <c r="AE45" s="113">
        <f t="shared" ref="AE45:AE51" si="299">AB45+AD45</f>
        <v>235747417.98866665</v>
      </c>
      <c r="AF45" s="113">
        <f t="shared" ref="AF45:AF51" si="300">(((AB45+AE45)/2)*IF($I$6="Yes",$I45,$H45))/12</f>
        <v>566681.52880831074</v>
      </c>
      <c r="AG45" s="113">
        <v>383927.93866666668</v>
      </c>
      <c r="AH45" s="113">
        <f t="shared" ref="AH45:AH51" si="301">AE45+AG45</f>
        <v>236131345.92733333</v>
      </c>
      <c r="AI45" s="113">
        <f t="shared" ref="AI45:AI51" si="302">(((AE45+AH45)/2)*IF($I$6="Yes",$I45,$H45))/12</f>
        <v>567557.28408942872</v>
      </c>
      <c r="AJ45" s="113">
        <v>448804.93666666665</v>
      </c>
      <c r="AK45" s="113">
        <f t="shared" ref="AK45:AK51" si="303">AH45+AJ45</f>
        <v>236580150.86399999</v>
      </c>
      <c r="AL45" s="113">
        <f t="shared" ref="AL45:AL51" si="304">(((AH45+AK45)/2)*IF($I$6="Yes",$I45,$H45))/12</f>
        <v>568558.86255669</v>
      </c>
      <c r="AM45" s="113">
        <v>377077.07066666672</v>
      </c>
      <c r="AN45" s="113">
        <f t="shared" ref="AN45:AN51" si="305">AK45+AM45</f>
        <v>236957227.93466666</v>
      </c>
      <c r="AO45" s="113">
        <f t="shared" ref="AO45:AO51" si="306">(((AK45+AN45)/2)*IF($I$6="Yes",$I45,$H45))/12</f>
        <v>569552.2010684096</v>
      </c>
      <c r="AP45" s="113">
        <v>1183421.7136666663</v>
      </c>
      <c r="AQ45" s="113">
        <f t="shared" ref="AQ45:AQ51" si="307">AN45+AP45</f>
        <v>238140649.64833334</v>
      </c>
      <c r="AR45" s="113">
        <f t="shared" ref="AR45:AR51" si="308">(((AN45+AQ45)/2)*IF($I$6="Yes",$I45,$H45))/12</f>
        <v>571429.10784953099</v>
      </c>
      <c r="AS45" s="113">
        <v>412893.43966666661</v>
      </c>
      <c r="AT45" s="113">
        <f t="shared" ref="AT45:AT51" si="309">AQ45+AS45</f>
        <v>238553543.088</v>
      </c>
      <c r="AU45" s="113">
        <f t="shared" ref="AU45:AU51" si="310">(((AQ45+AT45)/2)*IF($I$6="Yes",$I45,$H45))/12</f>
        <v>573349.09315562539</v>
      </c>
      <c r="AV45" s="113">
        <v>383902.87766666658</v>
      </c>
      <c r="AW45" s="113">
        <f t="shared" ref="AW45:AW51" si="311">AT45+AV45</f>
        <v>238937445.96566665</v>
      </c>
      <c r="AX45" s="113">
        <f t="shared" ref="AX45:AX51" si="312">(((AT45+AW45)/2)*IF($I$6="Yes",$I45,$H45))/12</f>
        <v>574307.44853929465</v>
      </c>
      <c r="AY45" s="113">
        <v>490017.31166666676</v>
      </c>
      <c r="AZ45" s="113">
        <f t="shared" ref="AZ45:AZ51" si="313">AW45+AY45</f>
        <v>239427463.27733332</v>
      </c>
      <c r="BA45" s="113">
        <f t="shared" ref="BA45:BA51" si="314">(((AW45+AZ45)/2)*IF($I$6="Yes",$I45,$H45))/12</f>
        <v>575358.56549368519</v>
      </c>
      <c r="BB45" s="113">
        <v>384556.50466666667</v>
      </c>
      <c r="BC45" s="113">
        <f t="shared" ref="BC45:BC51" si="315">AZ45+BB45</f>
        <v>239812019.78199998</v>
      </c>
      <c r="BD45" s="113">
        <f t="shared" ref="BD45:BD51" si="316">(((AZ45+BC45)/2)*IF($I$6="Yes",$I45,$H45))/12</f>
        <v>576410.46860501531</v>
      </c>
      <c r="BE45" s="113">
        <v>365528.56566666666</v>
      </c>
      <c r="BF45" s="113">
        <f t="shared" ref="BF45:BF51" si="317">BC45+BE45</f>
        <v>240177548.34766665</v>
      </c>
      <c r="BG45" s="113">
        <f t="shared" ref="BG45:BG51" si="318">(((BC45+BF45)/2)*IF($I$6="Yes",$I45,$H45))/12</f>
        <v>577312.64153142867</v>
      </c>
      <c r="BH45" s="113">
        <v>348799.37466666667</v>
      </c>
      <c r="BI45" s="113">
        <f t="shared" ref="BI45:BI51" si="319">BF45+BH45</f>
        <v>240526347.72233331</v>
      </c>
      <c r="BJ45" s="113">
        <f t="shared" ref="BJ45:BJ51" si="320">(((BF45+BI45)/2)*IF($I$6="Yes",$I45,$H45))/12</f>
        <v>578171.80718321656</v>
      </c>
      <c r="BK45" s="113">
        <v>408475.59266666655</v>
      </c>
      <c r="BL45" s="113">
        <f t="shared" ref="BL45:BL51" si="321">BI45+BK45</f>
        <v>240934823.31499997</v>
      </c>
      <c r="BM45" s="113">
        <f t="shared" ref="BM45:BM51" si="322">(((BI45+BL45)/2)*IF($I$6="Yes",$I45,$H45))/12</f>
        <v>579082.62783596606</v>
      </c>
      <c r="BN45" s="113">
        <v>390457.7005786667</v>
      </c>
      <c r="BO45" s="113">
        <f t="shared" ref="BO45:BO51" si="323">BL45+BN45</f>
        <v>241325281.01557863</v>
      </c>
      <c r="BP45" s="113">
        <f t="shared" ref="BP45:BP51" si="324">(((BL45+BO45)/2)*IF($I$6="Yes",$I45,$H45))/12</f>
        <v>580043.55349051335</v>
      </c>
      <c r="BQ45" s="113">
        <v>449256.28351466684</v>
      </c>
      <c r="BR45" s="113">
        <f t="shared" ref="BR45:BR51" si="325">BO45+BQ45</f>
        <v>241774537.29909331</v>
      </c>
      <c r="BS45" s="113">
        <f t="shared" ref="BS45:BS51" si="326">(((BO45+BR45)/2)*IF($I$6="Yes",$I45,$H45))/12</f>
        <v>581053.52856179839</v>
      </c>
      <c r="BT45" s="113">
        <v>527696.5472586666</v>
      </c>
      <c r="BU45" s="113">
        <f t="shared" ref="BU45:BU51" si="327">BR45+BT45</f>
        <v>242302233.84635198</v>
      </c>
      <c r="BV45" s="113">
        <f t="shared" ref="BV45:BV51" si="328">(((BR45+BU45)/2)*IF($I$6="Yes",$I45,$H45))/12</f>
        <v>582228.56913941575</v>
      </c>
      <c r="BW45" s="113">
        <v>458093.90769866679</v>
      </c>
      <c r="BX45" s="113">
        <f t="shared" ref="BX45:BX51" si="329">BU45+BW45</f>
        <v>242760327.75405064</v>
      </c>
      <c r="BY45" s="113">
        <f t="shared" ref="BY45:BY51" si="330">(((BU45+BX45)/2)*IF($I$6="Yes",$I45,$H45))/12</f>
        <v>583414.23926505086</v>
      </c>
      <c r="BZ45" s="113">
        <v>476455.84833066678</v>
      </c>
      <c r="CA45" s="113">
        <f t="shared" ref="CA45:CA51" si="331">BX45+BZ45</f>
        <v>243236783.60238132</v>
      </c>
      <c r="CB45" s="113">
        <f t="shared" ref="CB45:CB51" si="332">(((BX45+CA45)/2)*IF($I$6="Yes",$I45,$H45))/12</f>
        <v>584538.27908616245</v>
      </c>
      <c r="CC45" s="113">
        <v>641743.31027466676</v>
      </c>
      <c r="CD45" s="113">
        <f t="shared" ref="CD45:CD51" si="333">CA45+CC45</f>
        <v>243878526.91265598</v>
      </c>
      <c r="CE45" s="113">
        <f t="shared" ref="CE45:CE51" si="334">(((CA45+CD45)/2)*IF($I$6="Yes",$I45,$H45))/12</f>
        <v>585883.20521138667</v>
      </c>
      <c r="CG45" s="120">
        <f t="shared" ref="CG45:CG51" si="335">SUMIF($AW$6:$CE$6,"Depreciation Expense",$AW45:$CE45)</f>
        <v>6957804.9339429345</v>
      </c>
      <c r="CH45" s="117"/>
    </row>
    <row r="46" spans="1:86" s="91" customFormat="1">
      <c r="A46" s="91" t="s">
        <v>15</v>
      </c>
      <c r="B46" s="91" t="s">
        <v>46</v>
      </c>
      <c r="C46" s="91" t="s">
        <v>46</v>
      </c>
      <c r="D46" s="91" t="s">
        <v>76</v>
      </c>
      <c r="E46" s="91" t="s">
        <v>72</v>
      </c>
      <c r="F46" s="91" t="str">
        <f t="shared" si="284"/>
        <v>DDSTPOR</v>
      </c>
      <c r="G46" s="91" t="str">
        <f t="shared" si="285"/>
        <v>DSTPOR</v>
      </c>
      <c r="H46" s="140">
        <v>2.836536754192092E-2</v>
      </c>
      <c r="I46" s="140">
        <v>2.5207735461193176E-2</v>
      </c>
      <c r="J46" s="113">
        <v>1811351382.4300001</v>
      </c>
      <c r="K46" s="113">
        <f t="shared" si="286"/>
        <v>4281637.3091827929</v>
      </c>
      <c r="L46" s="113">
        <v>3529355.3378333347</v>
      </c>
      <c r="M46" s="113">
        <f t="shared" si="287"/>
        <v>1814880737.7678335</v>
      </c>
      <c r="N46" s="113">
        <f t="shared" si="288"/>
        <v>4285808.6200721124</v>
      </c>
      <c r="O46" s="113">
        <v>3363384.543333333</v>
      </c>
      <c r="P46" s="113">
        <f t="shared" si="289"/>
        <v>1818244122.3111668</v>
      </c>
      <c r="Q46" s="113">
        <f t="shared" si="290"/>
        <v>4293955.082576286</v>
      </c>
      <c r="R46" s="113">
        <v>9658365.2433333322</v>
      </c>
      <c r="S46" s="113">
        <f t="shared" si="291"/>
        <v>1827902487.5545001</v>
      </c>
      <c r="T46" s="113">
        <f t="shared" si="292"/>
        <v>4309345.3625236908</v>
      </c>
      <c r="U46" s="113">
        <v>3252994.2233333327</v>
      </c>
      <c r="V46" s="113">
        <f t="shared" si="293"/>
        <v>1831155481.7778335</v>
      </c>
      <c r="W46" s="113">
        <f t="shared" si="294"/>
        <v>4324605.173221102</v>
      </c>
      <c r="X46" s="113">
        <v>7421115.2433333322</v>
      </c>
      <c r="Y46" s="113">
        <f t="shared" si="295"/>
        <v>1838576597.0211668</v>
      </c>
      <c r="Z46" s="113">
        <f t="shared" si="296"/>
        <v>4337220.7998129642</v>
      </c>
      <c r="AA46" s="113">
        <v>3657389.7033333341</v>
      </c>
      <c r="AB46" s="113">
        <f t="shared" si="297"/>
        <v>1842233986.7245002</v>
      </c>
      <c r="AC46" s="113">
        <f t="shared" si="298"/>
        <v>4350314.3775057644</v>
      </c>
      <c r="AD46" s="113">
        <v>2270789.4748333325</v>
      </c>
      <c r="AE46" s="113">
        <f t="shared" si="299"/>
        <v>1844504776.1993334</v>
      </c>
      <c r="AF46" s="113">
        <f t="shared" si="300"/>
        <v>3872263.9770962745</v>
      </c>
      <c r="AG46" s="113">
        <v>2362955.5358333322</v>
      </c>
      <c r="AH46" s="113">
        <f t="shared" si="301"/>
        <v>1846867731.7351668</v>
      </c>
      <c r="AI46" s="113">
        <f t="shared" si="302"/>
        <v>3877130.9028639202</v>
      </c>
      <c r="AJ46" s="113">
        <v>3024160.0818333328</v>
      </c>
      <c r="AK46" s="113">
        <f t="shared" si="303"/>
        <v>1849891891.8170002</v>
      </c>
      <c r="AL46" s="113">
        <f t="shared" si="304"/>
        <v>3882789.1105884626</v>
      </c>
      <c r="AM46" s="113">
        <v>2671417.0938333333</v>
      </c>
      <c r="AN46" s="113">
        <f t="shared" si="305"/>
        <v>1852563308.9108336</v>
      </c>
      <c r="AO46" s="113">
        <f t="shared" si="306"/>
        <v>3888771.3023694213</v>
      </c>
      <c r="AP46" s="113">
        <v>2532386.5328333331</v>
      </c>
      <c r="AQ46" s="113">
        <f t="shared" si="307"/>
        <v>1855095695.4436669</v>
      </c>
      <c r="AR46" s="113">
        <f t="shared" si="308"/>
        <v>3894236.9734199638</v>
      </c>
      <c r="AS46" s="113">
        <v>2741578.8808333334</v>
      </c>
      <c r="AT46" s="113">
        <f t="shared" si="309"/>
        <v>1857837274.3245003</v>
      </c>
      <c r="AU46" s="113">
        <f t="shared" si="310"/>
        <v>3899776.3369607632</v>
      </c>
      <c r="AV46" s="113">
        <v>3054337.3338333331</v>
      </c>
      <c r="AW46" s="113">
        <f t="shared" si="311"/>
        <v>1860891611.6583335</v>
      </c>
      <c r="AX46" s="113">
        <f t="shared" si="312"/>
        <v>3905863.9170730361</v>
      </c>
      <c r="AY46" s="113">
        <v>3342738.6868333323</v>
      </c>
      <c r="AZ46" s="113">
        <f t="shared" si="313"/>
        <v>1864234350.3451669</v>
      </c>
      <c r="BA46" s="113">
        <f t="shared" si="314"/>
        <v>3912582.908741958</v>
      </c>
      <c r="BB46" s="113">
        <v>2419542.6188333337</v>
      </c>
      <c r="BC46" s="113">
        <f t="shared" si="315"/>
        <v>1866653892.9640002</v>
      </c>
      <c r="BD46" s="113">
        <f t="shared" si="316"/>
        <v>3918635.1613588836</v>
      </c>
      <c r="BE46" s="113">
        <v>2587621.7118333331</v>
      </c>
      <c r="BF46" s="113">
        <f t="shared" si="317"/>
        <v>1869241514.6758335</v>
      </c>
      <c r="BG46" s="113">
        <f t="shared" si="318"/>
        <v>3923894.2977696401</v>
      </c>
      <c r="BH46" s="113">
        <v>2379165.9308333336</v>
      </c>
      <c r="BI46" s="113">
        <f t="shared" si="319"/>
        <v>1871620680.6066668</v>
      </c>
      <c r="BJ46" s="113">
        <f t="shared" si="320"/>
        <v>3929111.0256441515</v>
      </c>
      <c r="BK46" s="113">
        <v>4786247.7838333333</v>
      </c>
      <c r="BL46" s="113">
        <f t="shared" si="321"/>
        <v>1876406928.3905001</v>
      </c>
      <c r="BM46" s="113">
        <f t="shared" si="322"/>
        <v>3936637.0195353725</v>
      </c>
      <c r="BN46" s="113">
        <v>2412525.7983933329</v>
      </c>
      <c r="BO46" s="113">
        <f t="shared" si="323"/>
        <v>1878819454.1888933</v>
      </c>
      <c r="BP46" s="113">
        <f t="shared" si="324"/>
        <v>3944198.0520397811</v>
      </c>
      <c r="BQ46" s="113">
        <v>2527548.4649693323</v>
      </c>
      <c r="BR46" s="113">
        <f t="shared" si="325"/>
        <v>1881347002.6538627</v>
      </c>
      <c r="BS46" s="113">
        <f t="shared" si="326"/>
        <v>3949386.7222560104</v>
      </c>
      <c r="BT46" s="113">
        <v>3192913.0554973325</v>
      </c>
      <c r="BU46" s="113">
        <f t="shared" si="327"/>
        <v>1884539915.7093601</v>
      </c>
      <c r="BV46" s="113">
        <f t="shared" si="328"/>
        <v>3955395.0506195049</v>
      </c>
      <c r="BW46" s="113">
        <v>2850952.9591293321</v>
      </c>
      <c r="BX46" s="113">
        <f t="shared" si="329"/>
        <v>1887390868.6684895</v>
      </c>
      <c r="BY46" s="113">
        <f t="shared" si="330"/>
        <v>3961743.0579386544</v>
      </c>
      <c r="BZ46" s="113">
        <v>2693426.178425333</v>
      </c>
      <c r="CA46" s="113">
        <f t="shared" si="331"/>
        <v>1890084294.8469148</v>
      </c>
      <c r="CB46" s="113">
        <f t="shared" si="332"/>
        <v>3967566.4430468227</v>
      </c>
      <c r="CC46" s="113">
        <v>2882756.2269933326</v>
      </c>
      <c r="CD46" s="113">
        <f t="shared" si="333"/>
        <v>1892967051.0739081</v>
      </c>
      <c r="CE46" s="113">
        <f t="shared" si="334"/>
        <v>3973423.2318367879</v>
      </c>
      <c r="CG46" s="120">
        <f t="shared" si="335"/>
        <v>47278436.887860604</v>
      </c>
      <c r="CH46" s="117"/>
    </row>
    <row r="47" spans="1:86" s="91" customFormat="1">
      <c r="A47" s="91" t="s">
        <v>16</v>
      </c>
      <c r="B47" s="91" t="s">
        <v>47</v>
      </c>
      <c r="C47" s="91" t="s">
        <v>47</v>
      </c>
      <c r="D47" s="91" t="s">
        <v>76</v>
      </c>
      <c r="E47" s="91" t="s">
        <v>72</v>
      </c>
      <c r="F47" s="91" t="str">
        <f t="shared" si="284"/>
        <v>DDSTPWA</v>
      </c>
      <c r="G47" s="91" t="str">
        <f t="shared" si="285"/>
        <v>DSTPWA</v>
      </c>
      <c r="H47" s="140">
        <v>3.1115545121150237E-2</v>
      </c>
      <c r="I47" s="140">
        <v>2.7970718780484766E-2</v>
      </c>
      <c r="J47" s="113">
        <v>419590605.05000007</v>
      </c>
      <c r="K47" s="113">
        <f t="shared" si="286"/>
        <v>1087982.5336536672</v>
      </c>
      <c r="L47" s="113">
        <v>480690.28399999987</v>
      </c>
      <c r="M47" s="113">
        <f t="shared" si="287"/>
        <v>420071295.33400005</v>
      </c>
      <c r="N47" s="113">
        <f t="shared" si="288"/>
        <v>1088605.7394962129</v>
      </c>
      <c r="O47" s="113">
        <v>416658.85149999999</v>
      </c>
      <c r="P47" s="113">
        <f t="shared" si="289"/>
        <v>420487954.18550003</v>
      </c>
      <c r="Q47" s="113">
        <f t="shared" si="290"/>
        <v>1089769.1356426743</v>
      </c>
      <c r="R47" s="113">
        <v>330018.35149999999</v>
      </c>
      <c r="S47" s="113">
        <f t="shared" si="291"/>
        <v>420817972.537</v>
      </c>
      <c r="T47" s="113">
        <f t="shared" si="292"/>
        <v>1090737.1884843777</v>
      </c>
      <c r="U47" s="113">
        <v>224881.85150000002</v>
      </c>
      <c r="V47" s="113">
        <f t="shared" si="293"/>
        <v>421042854.38849998</v>
      </c>
      <c r="W47" s="113">
        <f t="shared" si="294"/>
        <v>1091456.6060803852</v>
      </c>
      <c r="X47" s="113">
        <v>223257.35150000002</v>
      </c>
      <c r="Y47" s="113">
        <f t="shared" si="295"/>
        <v>421266111.73999995</v>
      </c>
      <c r="Z47" s="113">
        <f t="shared" si="296"/>
        <v>1092037.6100633645</v>
      </c>
      <c r="AA47" s="113">
        <v>352251.89150000003</v>
      </c>
      <c r="AB47" s="113">
        <f t="shared" si="297"/>
        <v>421618363.63149995</v>
      </c>
      <c r="AC47" s="113">
        <f t="shared" si="298"/>
        <v>1092783.746889123</v>
      </c>
      <c r="AD47" s="113">
        <v>408839.61099999992</v>
      </c>
      <c r="AE47" s="113">
        <f t="shared" si="299"/>
        <v>422027203.24249995</v>
      </c>
      <c r="AF47" s="113">
        <f t="shared" si="300"/>
        <v>983223.87089313765</v>
      </c>
      <c r="AG47" s="113">
        <v>407201.04499999993</v>
      </c>
      <c r="AH47" s="113">
        <f t="shared" si="301"/>
        <v>422434404.28749996</v>
      </c>
      <c r="AI47" s="113">
        <f t="shared" si="302"/>
        <v>984174.92271407193</v>
      </c>
      <c r="AJ47" s="113">
        <v>629646.3189999999</v>
      </c>
      <c r="AK47" s="113">
        <f t="shared" si="303"/>
        <v>423064050.60649997</v>
      </c>
      <c r="AL47" s="113">
        <f t="shared" si="304"/>
        <v>985383.31296560226</v>
      </c>
      <c r="AM47" s="113">
        <v>1332248.6059999997</v>
      </c>
      <c r="AN47" s="113">
        <f t="shared" si="305"/>
        <v>424396299.21249998</v>
      </c>
      <c r="AO47" s="113">
        <f t="shared" si="306"/>
        <v>987669.79676660383</v>
      </c>
      <c r="AP47" s="113">
        <v>532746.28699999989</v>
      </c>
      <c r="AQ47" s="113">
        <f t="shared" si="307"/>
        <v>424929045.49949998</v>
      </c>
      <c r="AR47" s="113">
        <f t="shared" si="308"/>
        <v>989843.34875323472</v>
      </c>
      <c r="AS47" s="113">
        <v>5112300.608</v>
      </c>
      <c r="AT47" s="113">
        <f t="shared" si="309"/>
        <v>430041346.10749996</v>
      </c>
      <c r="AU47" s="113">
        <f t="shared" si="310"/>
        <v>996422.34955334698</v>
      </c>
      <c r="AV47" s="113">
        <v>484738.66409999982</v>
      </c>
      <c r="AW47" s="113">
        <f t="shared" si="311"/>
        <v>430526084.77159995</v>
      </c>
      <c r="AX47" s="113">
        <f t="shared" si="312"/>
        <v>1002945.4000318152</v>
      </c>
      <c r="AY47" s="113">
        <v>648406.87049999996</v>
      </c>
      <c r="AZ47" s="113">
        <f t="shared" si="313"/>
        <v>431174491.64209998</v>
      </c>
      <c r="BA47" s="113">
        <f t="shared" si="314"/>
        <v>1004266.0206603842</v>
      </c>
      <c r="BB47" s="113">
        <v>433331.50070000009</v>
      </c>
      <c r="BC47" s="113">
        <f t="shared" si="315"/>
        <v>431607823.14279997</v>
      </c>
      <c r="BD47" s="113">
        <f t="shared" si="316"/>
        <v>1005526.7289843383</v>
      </c>
      <c r="BE47" s="113">
        <v>5269493.4927000003</v>
      </c>
      <c r="BF47" s="113">
        <f t="shared" si="317"/>
        <v>436877316.63549995</v>
      </c>
      <c r="BG47" s="113">
        <f t="shared" si="318"/>
        <v>1012173.0670737013</v>
      </c>
      <c r="BH47" s="113">
        <v>519948.09399999992</v>
      </c>
      <c r="BI47" s="113">
        <f t="shared" si="319"/>
        <v>437397264.72949994</v>
      </c>
      <c r="BJ47" s="113">
        <f t="shared" si="320"/>
        <v>1018920.3521786025</v>
      </c>
      <c r="BK47" s="113">
        <v>536310.74</v>
      </c>
      <c r="BL47" s="113">
        <f t="shared" si="321"/>
        <v>437933575.46949995</v>
      </c>
      <c r="BM47" s="113">
        <f t="shared" si="322"/>
        <v>1020151.3654621531</v>
      </c>
      <c r="BN47" s="113">
        <v>410754.39761600015</v>
      </c>
      <c r="BO47" s="113">
        <f t="shared" si="323"/>
        <v>438344329.86711597</v>
      </c>
      <c r="BP47" s="113">
        <f t="shared" si="324"/>
        <v>1021255.1193217806</v>
      </c>
      <c r="BQ47" s="113">
        <v>424330.12764000008</v>
      </c>
      <c r="BR47" s="113">
        <f t="shared" si="325"/>
        <v>438768659.99475598</v>
      </c>
      <c r="BS47" s="113">
        <f t="shared" si="326"/>
        <v>1022228.365755692</v>
      </c>
      <c r="BT47" s="113">
        <v>634662.59089600004</v>
      </c>
      <c r="BU47" s="113">
        <f t="shared" si="327"/>
        <v>439403322.58565199</v>
      </c>
      <c r="BV47" s="113">
        <f t="shared" si="328"/>
        <v>1023462.5652357233</v>
      </c>
      <c r="BW47" s="113">
        <v>508137.78628799994</v>
      </c>
      <c r="BX47" s="113">
        <f t="shared" si="329"/>
        <v>439911460.37194002</v>
      </c>
      <c r="BY47" s="113">
        <f t="shared" si="330"/>
        <v>1024794.4380679085</v>
      </c>
      <c r="BZ47" s="113">
        <v>497447.52471200004</v>
      </c>
      <c r="CA47" s="113">
        <f t="shared" si="331"/>
        <v>440408907.89665204</v>
      </c>
      <c r="CB47" s="113">
        <f t="shared" si="332"/>
        <v>1025966.3940655655</v>
      </c>
      <c r="CC47" s="113">
        <v>528139.06708799978</v>
      </c>
      <c r="CD47" s="113">
        <f t="shared" si="333"/>
        <v>440937046.96374005</v>
      </c>
      <c r="CE47" s="113">
        <f t="shared" si="334"/>
        <v>1027161.6604882437</v>
      </c>
      <c r="CG47" s="120">
        <f t="shared" si="335"/>
        <v>12208851.477325911</v>
      </c>
      <c r="CH47" s="117"/>
    </row>
    <row r="48" spans="1:86" s="91" customFormat="1">
      <c r="A48" s="91" t="s">
        <v>17</v>
      </c>
      <c r="B48" s="91" t="s">
        <v>48</v>
      </c>
      <c r="C48" s="91" t="s">
        <v>48</v>
      </c>
      <c r="D48" s="91" t="s">
        <v>76</v>
      </c>
      <c r="E48" s="91" t="s">
        <v>72</v>
      </c>
      <c r="F48" s="91" t="str">
        <f t="shared" si="284"/>
        <v>DDSTPWYP</v>
      </c>
      <c r="G48" s="91" t="str">
        <f t="shared" si="285"/>
        <v>DSTPWYP</v>
      </c>
      <c r="H48" s="140">
        <v>2.8328001347245963E-2</v>
      </c>
      <c r="I48" s="140">
        <v>2.9165187428958392E-2</v>
      </c>
      <c r="J48" s="113">
        <v>523015250.12999994</v>
      </c>
      <c r="K48" s="113">
        <f t="shared" si="286"/>
        <v>1234664.725859402</v>
      </c>
      <c r="L48" s="113">
        <v>1905537.2710580002</v>
      </c>
      <c r="M48" s="113">
        <f t="shared" si="287"/>
        <v>524920787.40105796</v>
      </c>
      <c r="N48" s="113">
        <f t="shared" si="288"/>
        <v>1236913.8951253083</v>
      </c>
      <c r="O48" s="113">
        <v>2053866.7744580004</v>
      </c>
      <c r="P48" s="113">
        <f t="shared" si="289"/>
        <v>526974654.17551595</v>
      </c>
      <c r="Q48" s="113">
        <f t="shared" si="290"/>
        <v>1241587.311922628</v>
      </c>
      <c r="R48" s="113">
        <v>2226013.5996580003</v>
      </c>
      <c r="S48" s="113">
        <f t="shared" si="291"/>
        <v>529200667.77517396</v>
      </c>
      <c r="T48" s="113">
        <f t="shared" si="292"/>
        <v>1246638.9976311284</v>
      </c>
      <c r="U48" s="113">
        <v>3577842.1519580004</v>
      </c>
      <c r="V48" s="113">
        <f t="shared" si="293"/>
        <v>532778509.92713195</v>
      </c>
      <c r="W48" s="113">
        <f t="shared" si="294"/>
        <v>1253489.4823624201</v>
      </c>
      <c r="X48" s="113">
        <v>2057504.9288120004</v>
      </c>
      <c r="Y48" s="113">
        <f t="shared" si="295"/>
        <v>534836014.85594398</v>
      </c>
      <c r="Z48" s="113">
        <f t="shared" si="296"/>
        <v>1260141.0706830972</v>
      </c>
      <c r="AA48" s="113">
        <v>1376719.85262</v>
      </c>
      <c r="AB48" s="113">
        <f t="shared" si="297"/>
        <v>536212734.70856398</v>
      </c>
      <c r="AC48" s="113">
        <f t="shared" si="298"/>
        <v>1264194.6008595619</v>
      </c>
      <c r="AD48" s="113">
        <v>604373.75100000016</v>
      </c>
      <c r="AE48" s="113">
        <f t="shared" si="299"/>
        <v>536817108.45956397</v>
      </c>
      <c r="AF48" s="113">
        <f t="shared" si="300"/>
        <v>1303963.1872026783</v>
      </c>
      <c r="AG48" s="113">
        <v>789037.8060000001</v>
      </c>
      <c r="AH48" s="113">
        <f t="shared" si="301"/>
        <v>537606146.26556396</v>
      </c>
      <c r="AI48" s="113">
        <f t="shared" si="302"/>
        <v>1305656.4834204109</v>
      </c>
      <c r="AJ48" s="113">
        <v>1143638.0290000003</v>
      </c>
      <c r="AK48" s="113">
        <f t="shared" si="303"/>
        <v>538749784.29456401</v>
      </c>
      <c r="AL48" s="113">
        <f t="shared" si="304"/>
        <v>1308005.1022940439</v>
      </c>
      <c r="AM48" s="113">
        <v>966162.11600000015</v>
      </c>
      <c r="AN48" s="113">
        <f t="shared" si="305"/>
        <v>539715946.41056406</v>
      </c>
      <c r="AO48" s="113">
        <f t="shared" si="306"/>
        <v>1310568.9654884846</v>
      </c>
      <c r="AP48" s="113">
        <v>5798184.1300000008</v>
      </c>
      <c r="AQ48" s="113">
        <f t="shared" si="307"/>
        <v>545514130.54056406</v>
      </c>
      <c r="AR48" s="113">
        <f t="shared" si="308"/>
        <v>1318789.1082426079</v>
      </c>
      <c r="AS48" s="113">
        <v>1297910.7230000005</v>
      </c>
      <c r="AT48" s="113">
        <f t="shared" si="309"/>
        <v>546812041.26356411</v>
      </c>
      <c r="AU48" s="113">
        <f t="shared" si="310"/>
        <v>1327412.3972593334</v>
      </c>
      <c r="AV48" s="113">
        <v>1219152.7310000001</v>
      </c>
      <c r="AW48" s="113">
        <f t="shared" si="311"/>
        <v>548031193.99456406</v>
      </c>
      <c r="AX48" s="113">
        <f t="shared" si="312"/>
        <v>1330471.1734012708</v>
      </c>
      <c r="AY48" s="113">
        <v>1283475.7389999996</v>
      </c>
      <c r="AZ48" s="113">
        <f t="shared" si="313"/>
        <v>549314669.73356402</v>
      </c>
      <c r="BA48" s="113">
        <f t="shared" si="314"/>
        <v>1333512.4079176285</v>
      </c>
      <c r="BB48" s="113">
        <v>1184635.4540000001</v>
      </c>
      <c r="BC48" s="113">
        <f t="shared" si="315"/>
        <v>550499305.18756402</v>
      </c>
      <c r="BD48" s="113">
        <f t="shared" si="316"/>
        <v>1336511.6964817685</v>
      </c>
      <c r="BE48" s="113">
        <v>1118480.9780000001</v>
      </c>
      <c r="BF48" s="113">
        <f t="shared" si="317"/>
        <v>551617786.16556406</v>
      </c>
      <c r="BG48" s="113">
        <f t="shared" si="318"/>
        <v>1339310.4807488516</v>
      </c>
      <c r="BH48" s="113">
        <v>885731.40599999996</v>
      </c>
      <c r="BI48" s="113">
        <f t="shared" si="319"/>
        <v>552503517.57156408</v>
      </c>
      <c r="BJ48" s="113">
        <f t="shared" si="320"/>
        <v>1341746.0319916352</v>
      </c>
      <c r="BK48" s="113">
        <v>847765.37700000056</v>
      </c>
      <c r="BL48" s="113">
        <f t="shared" si="321"/>
        <v>553351282.94856405</v>
      </c>
      <c r="BM48" s="113">
        <f t="shared" si="322"/>
        <v>1343852.6052659557</v>
      </c>
      <c r="BN48" s="113">
        <v>566257.39201600011</v>
      </c>
      <c r="BO48" s="113">
        <f t="shared" si="323"/>
        <v>553917540.34058011</v>
      </c>
      <c r="BP48" s="113">
        <f t="shared" si="324"/>
        <v>1345570.948561254</v>
      </c>
      <c r="BQ48" s="113">
        <v>741467.89351200033</v>
      </c>
      <c r="BR48" s="113">
        <f t="shared" si="325"/>
        <v>554659008.23409212</v>
      </c>
      <c r="BS48" s="113">
        <f t="shared" si="326"/>
        <v>1347160.1174386714</v>
      </c>
      <c r="BT48" s="113">
        <v>974119.55825600005</v>
      </c>
      <c r="BU48" s="113">
        <f t="shared" si="327"/>
        <v>555633127.79234815</v>
      </c>
      <c r="BV48" s="113">
        <f t="shared" si="328"/>
        <v>1349244.9270045706</v>
      </c>
      <c r="BW48" s="113">
        <v>845338.01139999996</v>
      </c>
      <c r="BX48" s="113">
        <f t="shared" si="329"/>
        <v>556478465.80374813</v>
      </c>
      <c r="BY48" s="113">
        <f t="shared" si="330"/>
        <v>1351455.9612144895</v>
      </c>
      <c r="BZ48" s="113">
        <v>860177.12624799996</v>
      </c>
      <c r="CA48" s="113">
        <f t="shared" si="331"/>
        <v>557338642.92999613</v>
      </c>
      <c r="CB48" s="113">
        <f t="shared" si="332"/>
        <v>1353528.5307416741</v>
      </c>
      <c r="CC48" s="113">
        <v>1059383.1418560003</v>
      </c>
      <c r="CD48" s="113">
        <f t="shared" si="333"/>
        <v>558398026.07185209</v>
      </c>
      <c r="CE48" s="113">
        <f t="shared" si="334"/>
        <v>1355861.2113666923</v>
      </c>
      <c r="CG48" s="120">
        <f t="shared" si="335"/>
        <v>16128226.092134465</v>
      </c>
      <c r="CH48" s="117"/>
    </row>
    <row r="49" spans="1:86" s="91" customFormat="1">
      <c r="A49" s="91" t="s">
        <v>18</v>
      </c>
      <c r="B49" s="91" t="s">
        <v>49</v>
      </c>
      <c r="C49" s="91" t="s">
        <v>49</v>
      </c>
      <c r="D49" s="91" t="s">
        <v>76</v>
      </c>
      <c r="E49" s="91" t="s">
        <v>72</v>
      </c>
      <c r="F49" s="91" t="str">
        <f t="shared" si="284"/>
        <v>DDSTPUT</v>
      </c>
      <c r="G49" s="91" t="str">
        <f t="shared" si="285"/>
        <v>DSTPUT</v>
      </c>
      <c r="H49" s="140">
        <v>2.4714673268627464E-2</v>
      </c>
      <c r="I49" s="140">
        <v>2.6063302677845051E-2</v>
      </c>
      <c r="J49" s="113">
        <v>2534878864.0200005</v>
      </c>
      <c r="K49" s="113">
        <f t="shared" si="286"/>
        <v>5220725.2416503215</v>
      </c>
      <c r="L49" s="113">
        <v>4659772.5636379998</v>
      </c>
      <c r="M49" s="113">
        <f t="shared" si="287"/>
        <v>2539538636.5836387</v>
      </c>
      <c r="N49" s="113">
        <f t="shared" si="288"/>
        <v>5225523.7731676735</v>
      </c>
      <c r="O49" s="113">
        <v>5346640.5810379991</v>
      </c>
      <c r="P49" s="113">
        <f t="shared" si="289"/>
        <v>2544885277.1646767</v>
      </c>
      <c r="Q49" s="113">
        <f t="shared" si="290"/>
        <v>5235828.1578119053</v>
      </c>
      <c r="R49" s="113">
        <v>4934355.6482379995</v>
      </c>
      <c r="S49" s="113">
        <f t="shared" si="291"/>
        <v>2549819632.8129148</v>
      </c>
      <c r="T49" s="113">
        <f t="shared" si="292"/>
        <v>5246415.302090344</v>
      </c>
      <c r="U49" s="113">
        <v>5239866.3035380002</v>
      </c>
      <c r="V49" s="113">
        <f t="shared" si="293"/>
        <v>2555059499.1164527</v>
      </c>
      <c r="W49" s="113">
        <f t="shared" si="294"/>
        <v>5256892.4925612044</v>
      </c>
      <c r="X49" s="113">
        <v>5013398.6039320007</v>
      </c>
      <c r="Y49" s="113">
        <f t="shared" si="295"/>
        <v>2560072897.7203846</v>
      </c>
      <c r="Z49" s="113">
        <f t="shared" si="296"/>
        <v>5267451.0797330718</v>
      </c>
      <c r="AA49" s="113">
        <v>3601210.5258200001</v>
      </c>
      <c r="AB49" s="113">
        <f t="shared" si="297"/>
        <v>2563674108.2462044</v>
      </c>
      <c r="AC49" s="113">
        <f t="shared" si="298"/>
        <v>5276322.2151488522</v>
      </c>
      <c r="AD49" s="113">
        <v>3107050.4690000005</v>
      </c>
      <c r="AE49" s="113">
        <f t="shared" si="299"/>
        <v>2566781158.7152042</v>
      </c>
      <c r="AF49" s="113">
        <f t="shared" si="300"/>
        <v>5571525.3540816465</v>
      </c>
      <c r="AG49" s="113">
        <v>3273450.199</v>
      </c>
      <c r="AH49" s="113">
        <f t="shared" si="301"/>
        <v>2570054608.9142041</v>
      </c>
      <c r="AI49" s="113">
        <f t="shared" si="302"/>
        <v>5578454.3924210742</v>
      </c>
      <c r="AJ49" s="113">
        <v>4323406.5609999988</v>
      </c>
      <c r="AK49" s="113">
        <f t="shared" si="303"/>
        <v>2574378015.475204</v>
      </c>
      <c r="AL49" s="113">
        <f t="shared" si="304"/>
        <v>5586704.358135079</v>
      </c>
      <c r="AM49" s="113">
        <v>3908383.3720000004</v>
      </c>
      <c r="AN49" s="113">
        <f t="shared" si="305"/>
        <v>2578286398.8472042</v>
      </c>
      <c r="AO49" s="113">
        <f t="shared" si="306"/>
        <v>5595643.8428269224</v>
      </c>
      <c r="AP49" s="113">
        <v>4385231.9250000007</v>
      </c>
      <c r="AQ49" s="113">
        <f t="shared" si="307"/>
        <v>2582671630.7722044</v>
      </c>
      <c r="AR49" s="113">
        <f t="shared" si="308"/>
        <v>5604650.4680677271</v>
      </c>
      <c r="AS49" s="113">
        <v>4548959.3749999991</v>
      </c>
      <c r="AT49" s="113">
        <f t="shared" si="309"/>
        <v>2587220590.1472044</v>
      </c>
      <c r="AU49" s="113">
        <f t="shared" si="310"/>
        <v>5614352.7402357971</v>
      </c>
      <c r="AV49" s="113">
        <v>4032147.0609999998</v>
      </c>
      <c r="AW49" s="113">
        <f t="shared" si="311"/>
        <v>2591252737.2082043</v>
      </c>
      <c r="AX49" s="113">
        <f t="shared" si="312"/>
        <v>5623671.5725004748</v>
      </c>
      <c r="AY49" s="113">
        <v>4409562.2120000003</v>
      </c>
      <c r="AZ49" s="113">
        <f t="shared" si="313"/>
        <v>2595662299.4202042</v>
      </c>
      <c r="BA49" s="113">
        <f t="shared" si="314"/>
        <v>5632839.0234963307</v>
      </c>
      <c r="BB49" s="113">
        <v>4306640.983</v>
      </c>
      <c r="BC49" s="113">
        <f t="shared" si="315"/>
        <v>2599968940.403204</v>
      </c>
      <c r="BD49" s="113">
        <f t="shared" si="316"/>
        <v>5642304.5669160346</v>
      </c>
      <c r="BE49" s="113">
        <v>4359988.2039999999</v>
      </c>
      <c r="BF49" s="113">
        <f t="shared" si="317"/>
        <v>2604328928.607204</v>
      </c>
      <c r="BG49" s="113">
        <f t="shared" si="318"/>
        <v>5651716.2744034277</v>
      </c>
      <c r="BH49" s="113">
        <v>3581895.091</v>
      </c>
      <c r="BI49" s="113">
        <f t="shared" si="319"/>
        <v>2607910823.698204</v>
      </c>
      <c r="BJ49" s="113">
        <f t="shared" si="320"/>
        <v>5660340.9289096659</v>
      </c>
      <c r="BK49" s="113">
        <v>3943590.4819999989</v>
      </c>
      <c r="BL49" s="113">
        <f t="shared" si="321"/>
        <v>2611854414.1802039</v>
      </c>
      <c r="BM49" s="113">
        <f t="shared" si="322"/>
        <v>5668513.3875882849</v>
      </c>
      <c r="BN49" s="113">
        <v>3790917.5427680016</v>
      </c>
      <c r="BO49" s="113">
        <f t="shared" si="323"/>
        <v>2615645331.7229719</v>
      </c>
      <c r="BP49" s="113">
        <f t="shared" si="324"/>
        <v>5676912.8385763569</v>
      </c>
      <c r="BQ49" s="113">
        <v>3915950.1288720015</v>
      </c>
      <c r="BR49" s="113">
        <f t="shared" si="325"/>
        <v>2619561281.8518438</v>
      </c>
      <c r="BS49" s="113">
        <f t="shared" si="326"/>
        <v>5685282.2729440257</v>
      </c>
      <c r="BT49" s="113">
        <v>4960899.1123760017</v>
      </c>
      <c r="BU49" s="113">
        <f t="shared" si="327"/>
        <v>2624522180.96422</v>
      </c>
      <c r="BV49" s="113">
        <f t="shared" si="328"/>
        <v>5694922.2733023688</v>
      </c>
      <c r="BW49" s="113">
        <v>12739227.009680001</v>
      </c>
      <c r="BX49" s="113">
        <f t="shared" si="329"/>
        <v>2637261407.9738998</v>
      </c>
      <c r="BY49" s="113">
        <f t="shared" si="330"/>
        <v>5714144.0959921693</v>
      </c>
      <c r="BZ49" s="113">
        <v>4687856.7059599999</v>
      </c>
      <c r="CA49" s="113">
        <f t="shared" si="331"/>
        <v>2641949264.6798596</v>
      </c>
      <c r="CB49" s="113">
        <f t="shared" si="332"/>
        <v>5733069.4025618704</v>
      </c>
      <c r="CC49" s="113">
        <v>4793042.257336</v>
      </c>
      <c r="CD49" s="113">
        <f t="shared" si="333"/>
        <v>2646742306.9371958</v>
      </c>
      <c r="CE49" s="113">
        <f t="shared" si="334"/>
        <v>5743365.38336764</v>
      </c>
      <c r="CG49" s="120">
        <f t="shared" si="335"/>
        <v>68127082.020558655</v>
      </c>
      <c r="CH49" s="117"/>
    </row>
    <row r="50" spans="1:86" s="91" customFormat="1">
      <c r="A50" s="91" t="s">
        <v>19</v>
      </c>
      <c r="B50" s="91" t="s">
        <v>50</v>
      </c>
      <c r="C50" s="91" t="s">
        <v>50</v>
      </c>
      <c r="D50" s="91" t="s">
        <v>76</v>
      </c>
      <c r="E50" s="91" t="s">
        <v>72</v>
      </c>
      <c r="F50" s="91" t="str">
        <f t="shared" si="284"/>
        <v>DDSTPID</v>
      </c>
      <c r="G50" s="91" t="str">
        <f t="shared" si="285"/>
        <v>DSTPID</v>
      </c>
      <c r="H50" s="140">
        <v>2.5731990272752612E-2</v>
      </c>
      <c r="I50" s="140">
        <v>2.6929045057727516E-2</v>
      </c>
      <c r="J50" s="113">
        <v>295686551.59000003</v>
      </c>
      <c r="K50" s="113">
        <f t="shared" si="286"/>
        <v>634050.28910813702</v>
      </c>
      <c r="L50" s="113">
        <v>614659.13513733342</v>
      </c>
      <c r="M50" s="113">
        <f t="shared" si="287"/>
        <v>296301210.72513735</v>
      </c>
      <c r="N50" s="113">
        <f t="shared" si="288"/>
        <v>634709.30589507089</v>
      </c>
      <c r="O50" s="113">
        <v>754931.59433733346</v>
      </c>
      <c r="P50" s="113">
        <f t="shared" si="289"/>
        <v>297056142.3194747</v>
      </c>
      <c r="Q50" s="113">
        <f t="shared" si="290"/>
        <v>636177.73486709141</v>
      </c>
      <c r="R50" s="113">
        <v>704583.69193733344</v>
      </c>
      <c r="S50" s="113">
        <f t="shared" si="291"/>
        <v>297760726.01141202</v>
      </c>
      <c r="T50" s="113">
        <f t="shared" si="292"/>
        <v>637742.57791498117</v>
      </c>
      <c r="U50" s="113">
        <v>667855.81433733343</v>
      </c>
      <c r="V50" s="113">
        <f t="shared" si="293"/>
        <v>298428581.82574934</v>
      </c>
      <c r="W50" s="113">
        <f t="shared" si="294"/>
        <v>639214.06124937278</v>
      </c>
      <c r="X50" s="113">
        <v>656421.46708933322</v>
      </c>
      <c r="Y50" s="113">
        <f t="shared" si="295"/>
        <v>299085003.29283869</v>
      </c>
      <c r="Z50" s="113">
        <f t="shared" si="296"/>
        <v>640633.90667121019</v>
      </c>
      <c r="AA50" s="113">
        <v>546867.58139333338</v>
      </c>
      <c r="AB50" s="113">
        <f t="shared" si="297"/>
        <v>299631870.87423205</v>
      </c>
      <c r="AC50" s="113">
        <f t="shared" si="298"/>
        <v>641924.03259166307</v>
      </c>
      <c r="AD50" s="113">
        <v>704487.90083333361</v>
      </c>
      <c r="AE50" s="113">
        <f t="shared" si="299"/>
        <v>300336358.77506536</v>
      </c>
      <c r="AF50" s="113">
        <f t="shared" si="300"/>
        <v>673190.47872628924</v>
      </c>
      <c r="AG50" s="113">
        <v>891512.63383333315</v>
      </c>
      <c r="AH50" s="113">
        <f t="shared" si="301"/>
        <v>301227871.40889871</v>
      </c>
      <c r="AI50" s="113">
        <f t="shared" si="302"/>
        <v>674981.26082254725</v>
      </c>
      <c r="AJ50" s="113">
        <v>1323807.3608333333</v>
      </c>
      <c r="AK50" s="113">
        <f t="shared" si="303"/>
        <v>302551678.76973206</v>
      </c>
      <c r="AL50" s="113">
        <f t="shared" si="304"/>
        <v>677466.94632061676</v>
      </c>
      <c r="AM50" s="113">
        <v>1027435.7058333335</v>
      </c>
      <c r="AN50" s="113">
        <f t="shared" si="305"/>
        <v>303579114.47556537</v>
      </c>
      <c r="AO50" s="113">
        <f t="shared" si="306"/>
        <v>680105.14342411398</v>
      </c>
      <c r="AP50" s="113">
        <v>1088281.7278333332</v>
      </c>
      <c r="AQ50" s="113">
        <f t="shared" si="307"/>
        <v>304667396.2033987</v>
      </c>
      <c r="AR50" s="113">
        <f t="shared" si="308"/>
        <v>682479.07051164028</v>
      </c>
      <c r="AS50" s="113">
        <v>1456023.6508333334</v>
      </c>
      <c r="AT50" s="113">
        <f t="shared" si="309"/>
        <v>306123419.85423201</v>
      </c>
      <c r="AU50" s="113">
        <f t="shared" si="310"/>
        <v>685333.89193592069</v>
      </c>
      <c r="AV50" s="113">
        <v>1132861.1208333333</v>
      </c>
      <c r="AW50" s="113">
        <f t="shared" si="311"/>
        <v>307256280.97506535</v>
      </c>
      <c r="AX50" s="113">
        <f t="shared" si="312"/>
        <v>688238.73338031548</v>
      </c>
      <c r="AY50" s="113">
        <v>1169171.932833333</v>
      </c>
      <c r="AZ50" s="113">
        <f t="shared" si="313"/>
        <v>308425452.90789866</v>
      </c>
      <c r="BA50" s="113">
        <f t="shared" si="314"/>
        <v>690821.71470642253</v>
      </c>
      <c r="BB50" s="113">
        <v>1106351.7268333333</v>
      </c>
      <c r="BC50" s="113">
        <f t="shared" si="315"/>
        <v>309531804.63473201</v>
      </c>
      <c r="BD50" s="113">
        <f t="shared" si="316"/>
        <v>693374.95133813447</v>
      </c>
      <c r="BE50" s="113">
        <v>2137243.9558333335</v>
      </c>
      <c r="BF50" s="113">
        <f t="shared" si="317"/>
        <v>311669048.59056532</v>
      </c>
      <c r="BG50" s="113">
        <f t="shared" si="318"/>
        <v>697014.40693345037</v>
      </c>
      <c r="BH50" s="113">
        <v>923252.59583333344</v>
      </c>
      <c r="BI50" s="113">
        <f t="shared" si="319"/>
        <v>312592301.18639868</v>
      </c>
      <c r="BJ50" s="113">
        <f t="shared" si="320"/>
        <v>700448.41733090254</v>
      </c>
      <c r="BK50" s="113">
        <v>812898.00183333328</v>
      </c>
      <c r="BL50" s="113">
        <f t="shared" si="321"/>
        <v>313405199.188232</v>
      </c>
      <c r="BM50" s="113">
        <f t="shared" si="322"/>
        <v>702396.45390055107</v>
      </c>
      <c r="BN50" s="113">
        <v>529912.43438533344</v>
      </c>
      <c r="BO50" s="113">
        <f t="shared" si="323"/>
        <v>313935111.62261736</v>
      </c>
      <c r="BP50" s="113">
        <f t="shared" si="324"/>
        <v>703903.14568142279</v>
      </c>
      <c r="BQ50" s="113">
        <v>650222.12823333323</v>
      </c>
      <c r="BR50" s="113">
        <f t="shared" si="325"/>
        <v>314585333.75085068</v>
      </c>
      <c r="BS50" s="113">
        <f t="shared" si="326"/>
        <v>705227.30804854527</v>
      </c>
      <c r="BT50" s="113">
        <v>918986.62600933341</v>
      </c>
      <c r="BU50" s="113">
        <f t="shared" si="327"/>
        <v>315504320.37686002</v>
      </c>
      <c r="BV50" s="113">
        <f t="shared" si="328"/>
        <v>706988.02860054455</v>
      </c>
      <c r="BW50" s="113">
        <v>761023.34122533328</v>
      </c>
      <c r="BX50" s="113">
        <f t="shared" si="329"/>
        <v>316265343.71808535</v>
      </c>
      <c r="BY50" s="113">
        <f t="shared" si="330"/>
        <v>708873.07293825678</v>
      </c>
      <c r="BZ50" s="113">
        <v>773696.09108933341</v>
      </c>
      <c r="CA50" s="113">
        <f t="shared" si="331"/>
        <v>317039039.80917466</v>
      </c>
      <c r="CB50" s="113">
        <f t="shared" si="332"/>
        <v>710595.09496924735</v>
      </c>
      <c r="CC50" s="113">
        <v>831091.37888933334</v>
      </c>
      <c r="CD50" s="113">
        <f t="shared" si="333"/>
        <v>317870131.18806398</v>
      </c>
      <c r="CE50" s="113">
        <f t="shared" si="334"/>
        <v>712395.73638954433</v>
      </c>
      <c r="CG50" s="120">
        <f t="shared" si="335"/>
        <v>8420277.0642173383</v>
      </c>
      <c r="CH50" s="117"/>
    </row>
    <row r="51" spans="1:86" s="91" customFormat="1">
      <c r="A51" s="91" t="s">
        <v>20</v>
      </c>
      <c r="B51" s="91" t="s">
        <v>51</v>
      </c>
      <c r="C51" s="91" t="s">
        <v>51</v>
      </c>
      <c r="D51" s="91" t="s">
        <v>76</v>
      </c>
      <c r="E51" s="91" t="s">
        <v>72</v>
      </c>
      <c r="F51" s="91" t="str">
        <f t="shared" si="284"/>
        <v>DDSTPWYU</v>
      </c>
      <c r="G51" s="91" t="str">
        <f t="shared" si="285"/>
        <v>DSTPWYU</v>
      </c>
      <c r="H51" s="140">
        <v>2.9695733130807939E-2</v>
      </c>
      <c r="I51" s="140">
        <v>3.0651948484979236E-2</v>
      </c>
      <c r="J51" s="113">
        <v>104125688.03999999</v>
      </c>
      <c r="K51" s="113">
        <f t="shared" si="286"/>
        <v>257674.05367479997</v>
      </c>
      <c r="L51" s="113">
        <v>-75806.143333333326</v>
      </c>
      <c r="M51" s="113">
        <f t="shared" si="287"/>
        <v>104049881.89666666</v>
      </c>
      <c r="N51" s="113">
        <f t="shared" si="288"/>
        <v>257580.25704971238</v>
      </c>
      <c r="O51" s="113">
        <v>-75806.143333333326</v>
      </c>
      <c r="P51" s="113">
        <f t="shared" si="289"/>
        <v>103974075.75333333</v>
      </c>
      <c r="Q51" s="113">
        <f t="shared" si="290"/>
        <v>257392.66379953714</v>
      </c>
      <c r="R51" s="113">
        <v>-75806.143333333326</v>
      </c>
      <c r="S51" s="113">
        <f t="shared" si="291"/>
        <v>103898269.61</v>
      </c>
      <c r="T51" s="113">
        <f t="shared" si="292"/>
        <v>257205.07054936199</v>
      </c>
      <c r="U51" s="113">
        <v>-75806.143333333326</v>
      </c>
      <c r="V51" s="113">
        <f t="shared" si="293"/>
        <v>103822463.46666667</v>
      </c>
      <c r="W51" s="113">
        <f t="shared" si="294"/>
        <v>257017.47729918678</v>
      </c>
      <c r="X51" s="113">
        <v>-75806.143333333326</v>
      </c>
      <c r="Y51" s="113">
        <f t="shared" si="295"/>
        <v>103746657.32333334</v>
      </c>
      <c r="Z51" s="113">
        <f t="shared" si="296"/>
        <v>256829.88404901163</v>
      </c>
      <c r="AA51" s="113">
        <v>-75806.143333333326</v>
      </c>
      <c r="AB51" s="113">
        <f t="shared" si="297"/>
        <v>103670851.18000001</v>
      </c>
      <c r="AC51" s="113">
        <f t="shared" si="298"/>
        <v>256642.29079883639</v>
      </c>
      <c r="AD51" s="113">
        <v>-75806.143333333326</v>
      </c>
      <c r="AE51" s="113">
        <f t="shared" si="299"/>
        <v>103595045.03666668</v>
      </c>
      <c r="AF51" s="113">
        <f t="shared" si="300"/>
        <v>264712.64889692998</v>
      </c>
      <c r="AG51" s="113">
        <v>-75806.143333333326</v>
      </c>
      <c r="AH51" s="113">
        <f t="shared" si="301"/>
        <v>103519238.89333335</v>
      </c>
      <c r="AI51" s="113">
        <f t="shared" si="302"/>
        <v>264519.0150635718</v>
      </c>
      <c r="AJ51" s="113">
        <v>-75806.143333333326</v>
      </c>
      <c r="AK51" s="113">
        <f t="shared" si="303"/>
        <v>103443432.75000001</v>
      </c>
      <c r="AL51" s="113">
        <f t="shared" si="304"/>
        <v>264325.38123021362</v>
      </c>
      <c r="AM51" s="113">
        <v>-75806.143333333326</v>
      </c>
      <c r="AN51" s="113">
        <f t="shared" si="305"/>
        <v>103367626.60666668</v>
      </c>
      <c r="AO51" s="113">
        <f t="shared" si="306"/>
        <v>264131.74739685544</v>
      </c>
      <c r="AP51" s="113">
        <v>-75806.143333333326</v>
      </c>
      <c r="AQ51" s="113">
        <f t="shared" si="307"/>
        <v>103291820.46333335</v>
      </c>
      <c r="AR51" s="113">
        <f t="shared" si="308"/>
        <v>263938.11356349726</v>
      </c>
      <c r="AS51" s="113">
        <v>-75806.143333333326</v>
      </c>
      <c r="AT51" s="113">
        <f t="shared" si="309"/>
        <v>103216014.32000002</v>
      </c>
      <c r="AU51" s="113">
        <f t="shared" si="310"/>
        <v>263744.47973013908</v>
      </c>
      <c r="AV51" s="113">
        <v>-75806.143333333326</v>
      </c>
      <c r="AW51" s="113">
        <f t="shared" si="311"/>
        <v>103140208.17666669</v>
      </c>
      <c r="AX51" s="113">
        <f t="shared" si="312"/>
        <v>263550.8458967809</v>
      </c>
      <c r="AY51" s="113">
        <v>-75806.143333333326</v>
      </c>
      <c r="AZ51" s="113">
        <f t="shared" si="313"/>
        <v>103064402.03333336</v>
      </c>
      <c r="BA51" s="113">
        <f t="shared" si="314"/>
        <v>263357.21206342272</v>
      </c>
      <c r="BB51" s="113">
        <v>-75806.143333333326</v>
      </c>
      <c r="BC51" s="113">
        <f t="shared" si="315"/>
        <v>102988595.89000003</v>
      </c>
      <c r="BD51" s="113">
        <f t="shared" si="316"/>
        <v>263163.57823006454</v>
      </c>
      <c r="BE51" s="113">
        <v>-75806.143333333326</v>
      </c>
      <c r="BF51" s="113">
        <f t="shared" si="317"/>
        <v>102912789.7466667</v>
      </c>
      <c r="BG51" s="113">
        <f t="shared" si="318"/>
        <v>262969.94439670636</v>
      </c>
      <c r="BH51" s="113">
        <v>-75806.143333333326</v>
      </c>
      <c r="BI51" s="113">
        <f t="shared" si="319"/>
        <v>102836983.60333337</v>
      </c>
      <c r="BJ51" s="113">
        <f t="shared" si="320"/>
        <v>262776.31056334818</v>
      </c>
      <c r="BK51" s="113">
        <v>-75806.143333333326</v>
      </c>
      <c r="BL51" s="113">
        <f t="shared" si="321"/>
        <v>102761177.46000004</v>
      </c>
      <c r="BM51" s="113">
        <f t="shared" si="322"/>
        <v>262582.67672998994</v>
      </c>
      <c r="BN51" s="113">
        <v>-75806.143333333326</v>
      </c>
      <c r="BO51" s="113">
        <f t="shared" si="323"/>
        <v>102685371.31666671</v>
      </c>
      <c r="BP51" s="113">
        <f t="shared" si="324"/>
        <v>262389.04289663181</v>
      </c>
      <c r="BQ51" s="113">
        <v>-75806.143333333326</v>
      </c>
      <c r="BR51" s="113">
        <f t="shared" si="325"/>
        <v>102609565.17333338</v>
      </c>
      <c r="BS51" s="113">
        <f t="shared" si="326"/>
        <v>262195.40906327358</v>
      </c>
      <c r="BT51" s="113">
        <v>-75806.143333333326</v>
      </c>
      <c r="BU51" s="113">
        <f t="shared" si="327"/>
        <v>102533759.03000005</v>
      </c>
      <c r="BV51" s="113">
        <f t="shared" si="328"/>
        <v>262001.77522991542</v>
      </c>
      <c r="BW51" s="113">
        <v>-75806.143333333326</v>
      </c>
      <c r="BX51" s="113">
        <f t="shared" si="329"/>
        <v>102457952.88666672</v>
      </c>
      <c r="BY51" s="113">
        <f t="shared" si="330"/>
        <v>261808.14139655721</v>
      </c>
      <c r="BZ51" s="113">
        <v>-75806.143333333326</v>
      </c>
      <c r="CA51" s="113">
        <f t="shared" si="331"/>
        <v>102382146.74333338</v>
      </c>
      <c r="CB51" s="113">
        <f t="shared" si="332"/>
        <v>261614.50756319906</v>
      </c>
      <c r="CC51" s="113">
        <v>-75806.143333333326</v>
      </c>
      <c r="CD51" s="113">
        <f t="shared" si="333"/>
        <v>102306340.60000005</v>
      </c>
      <c r="CE51" s="113">
        <f t="shared" si="334"/>
        <v>261420.87372984085</v>
      </c>
      <c r="CG51" s="120">
        <f t="shared" si="335"/>
        <v>3149830.3177597309</v>
      </c>
      <c r="CH51" s="117"/>
    </row>
    <row r="52" spans="1:86" s="91" customFormat="1">
      <c r="A52" s="91" t="s">
        <v>21</v>
      </c>
      <c r="I52" s="140"/>
      <c r="J52" s="121">
        <f>SUBTOTAL(9,J45:J51)</f>
        <v>5921320803.5200014</v>
      </c>
      <c r="K52" s="121">
        <f t="shared" ref="K52:BV52" si="336">SUBTOTAL(9,K45:K51)</f>
        <v>13276432.791257251</v>
      </c>
      <c r="L52" s="121">
        <f t="shared" si="336"/>
        <v>11578047.659000002</v>
      </c>
      <c r="M52" s="121">
        <f t="shared" si="336"/>
        <v>5932898851.1790018</v>
      </c>
      <c r="N52" s="121">
        <f t="shared" si="336"/>
        <v>13289398.116558738</v>
      </c>
      <c r="O52" s="121">
        <f t="shared" si="336"/>
        <v>12389170.439000001</v>
      </c>
      <c r="P52" s="121">
        <f t="shared" si="336"/>
        <v>5945288021.618001</v>
      </c>
      <c r="Q52" s="121">
        <f t="shared" si="336"/>
        <v>13316161.354915226</v>
      </c>
      <c r="R52" s="121">
        <f t="shared" si="336"/>
        <v>18481448.429000001</v>
      </c>
      <c r="S52" s="121">
        <f t="shared" si="336"/>
        <v>5963769470.0469999</v>
      </c>
      <c r="T52" s="121">
        <f t="shared" si="336"/>
        <v>13351019.267435754</v>
      </c>
      <c r="U52" s="121">
        <f t="shared" si="336"/>
        <v>13251137.639</v>
      </c>
      <c r="V52" s="121">
        <f t="shared" si="336"/>
        <v>5977020607.6860008</v>
      </c>
      <c r="W52" s="121">
        <f t="shared" si="336"/>
        <v>13386893.913733328</v>
      </c>
      <c r="X52" s="121">
        <f t="shared" si="336"/>
        <v>15594465.089</v>
      </c>
      <c r="Y52" s="121">
        <f t="shared" si="336"/>
        <v>5992615072.7750015</v>
      </c>
      <c r="Z52" s="121">
        <f t="shared" si="336"/>
        <v>13419329.292331478</v>
      </c>
      <c r="AA52" s="121">
        <f t="shared" si="336"/>
        <v>9830067.6190000027</v>
      </c>
      <c r="AB52" s="121">
        <f t="shared" si="336"/>
        <v>6002445140.394001</v>
      </c>
      <c r="AC52" s="121">
        <f t="shared" si="336"/>
        <v>13448002.064291004</v>
      </c>
      <c r="AD52" s="121">
        <f t="shared" si="336"/>
        <v>7363928.023</v>
      </c>
      <c r="AE52" s="121">
        <f t="shared" si="336"/>
        <v>6009809068.4170008</v>
      </c>
      <c r="AF52" s="121">
        <f t="shared" si="336"/>
        <v>13235561.045705268</v>
      </c>
      <c r="AG52" s="121">
        <f t="shared" si="336"/>
        <v>8032279.0149999987</v>
      </c>
      <c r="AH52" s="121">
        <f t="shared" si="336"/>
        <v>6017841347.4320002</v>
      </c>
      <c r="AI52" s="121">
        <f t="shared" si="336"/>
        <v>13252474.261395028</v>
      </c>
      <c r="AJ52" s="121">
        <f t="shared" si="336"/>
        <v>10817657.145</v>
      </c>
      <c r="AK52" s="121">
        <f t="shared" si="336"/>
        <v>6028659004.5770006</v>
      </c>
      <c r="AL52" s="121">
        <f t="shared" si="336"/>
        <v>13273233.074090708</v>
      </c>
      <c r="AM52" s="121">
        <f t="shared" si="336"/>
        <v>10206917.821</v>
      </c>
      <c r="AN52" s="121">
        <f t="shared" si="336"/>
        <v>6038865922.3979998</v>
      </c>
      <c r="AO52" s="121">
        <f t="shared" si="336"/>
        <v>13296442.99934081</v>
      </c>
      <c r="AP52" s="121">
        <f t="shared" si="336"/>
        <v>15444446.173</v>
      </c>
      <c r="AQ52" s="121">
        <f t="shared" si="336"/>
        <v>6054310368.5710001</v>
      </c>
      <c r="AR52" s="121">
        <f t="shared" si="336"/>
        <v>13325366.190408202</v>
      </c>
      <c r="AS52" s="121">
        <f t="shared" si="336"/>
        <v>15493860.534000002</v>
      </c>
      <c r="AT52" s="121">
        <f t="shared" si="336"/>
        <v>6069804229.1050005</v>
      </c>
      <c r="AU52" s="121">
        <f t="shared" si="336"/>
        <v>13360391.288830925</v>
      </c>
      <c r="AV52" s="121">
        <f t="shared" si="336"/>
        <v>10231333.645099999</v>
      </c>
      <c r="AW52" s="121">
        <f t="shared" si="336"/>
        <v>6080035562.7500992</v>
      </c>
      <c r="AX52" s="121">
        <f t="shared" si="336"/>
        <v>13389049.090822989</v>
      </c>
      <c r="AY52" s="121">
        <f t="shared" si="336"/>
        <v>11267566.6095</v>
      </c>
      <c r="AZ52" s="121">
        <f t="shared" si="336"/>
        <v>6091303129.359601</v>
      </c>
      <c r="BA52" s="121">
        <f t="shared" si="336"/>
        <v>13412737.853079833</v>
      </c>
      <c r="BB52" s="121">
        <f t="shared" si="336"/>
        <v>9759252.6447000001</v>
      </c>
      <c r="BC52" s="121">
        <f t="shared" si="336"/>
        <v>6101062382.0043011</v>
      </c>
      <c r="BD52" s="121">
        <f t="shared" si="336"/>
        <v>13435927.151914239</v>
      </c>
      <c r="BE52" s="121">
        <f t="shared" si="336"/>
        <v>15762550.764700001</v>
      </c>
      <c r="BF52" s="121">
        <f t="shared" si="336"/>
        <v>6116824932.769001</v>
      </c>
      <c r="BG52" s="121">
        <f t="shared" si="336"/>
        <v>13464391.112857208</v>
      </c>
      <c r="BH52" s="121">
        <f t="shared" si="336"/>
        <v>8562986.3490000013</v>
      </c>
      <c r="BI52" s="121">
        <f t="shared" si="336"/>
        <v>6125387919.118</v>
      </c>
      <c r="BJ52" s="121">
        <f t="shared" si="336"/>
        <v>13491514.873801522</v>
      </c>
      <c r="BK52" s="121">
        <f t="shared" si="336"/>
        <v>11259481.833999999</v>
      </c>
      <c r="BL52" s="121">
        <f t="shared" si="336"/>
        <v>6136647400.9520006</v>
      </c>
      <c r="BM52" s="121">
        <f t="shared" si="336"/>
        <v>13513216.136318274</v>
      </c>
      <c r="BN52" s="121">
        <f t="shared" si="336"/>
        <v>8025019.1224240009</v>
      </c>
      <c r="BO52" s="121">
        <f t="shared" si="336"/>
        <v>6144672420.0744238</v>
      </c>
      <c r="BP52" s="121">
        <f t="shared" si="336"/>
        <v>13534272.700567741</v>
      </c>
      <c r="BQ52" s="121">
        <f t="shared" si="336"/>
        <v>8632968.8834080026</v>
      </c>
      <c r="BR52" s="121">
        <f t="shared" si="336"/>
        <v>6153305388.9578314</v>
      </c>
      <c r="BS52" s="121">
        <f t="shared" si="336"/>
        <v>13552533.724068016</v>
      </c>
      <c r="BT52" s="121">
        <f t="shared" si="336"/>
        <v>11133471.346960003</v>
      </c>
      <c r="BU52" s="121">
        <f t="shared" si="336"/>
        <v>6164438860.3047915</v>
      </c>
      <c r="BV52" s="121">
        <f t="shared" si="336"/>
        <v>13574243.189132042</v>
      </c>
      <c r="BW52" s="121">
        <f t="shared" ref="BW52:CE52" si="337">SUBTOTAL(9,BW45:BW51)</f>
        <v>18086966.872088</v>
      </c>
      <c r="BX52" s="121">
        <f t="shared" si="337"/>
        <v>6182525827.1768799</v>
      </c>
      <c r="BY52" s="121">
        <f t="shared" si="337"/>
        <v>13606233.006813087</v>
      </c>
      <c r="BZ52" s="121">
        <f t="shared" si="337"/>
        <v>9913253.3314320017</v>
      </c>
      <c r="CA52" s="121">
        <f t="shared" si="337"/>
        <v>6192439080.5083122</v>
      </c>
      <c r="CB52" s="121">
        <f t="shared" si="337"/>
        <v>13636878.652034542</v>
      </c>
      <c r="CC52" s="121">
        <f t="shared" si="337"/>
        <v>10660349.239104001</v>
      </c>
      <c r="CD52" s="121">
        <f t="shared" si="337"/>
        <v>6203099429.7474165</v>
      </c>
      <c r="CE52" s="121">
        <f t="shared" si="337"/>
        <v>13659511.302390136</v>
      </c>
      <c r="CG52" s="122">
        <f>SUBTOTAL(9,CG45:CG51)</f>
        <v>162270508.79379961</v>
      </c>
    </row>
    <row r="53" spans="1:86" s="91" customFormat="1">
      <c r="I53" s="140"/>
      <c r="J53" s="113"/>
      <c r="K53" s="90"/>
      <c r="L53" s="90"/>
      <c r="M53" s="90"/>
      <c r="N53" s="86"/>
      <c r="O53" s="90"/>
      <c r="P53" s="90"/>
      <c r="Q53" s="86"/>
      <c r="R53" s="90"/>
      <c r="S53" s="90"/>
      <c r="T53" s="86"/>
      <c r="U53" s="90"/>
      <c r="V53" s="90"/>
      <c r="W53" s="86"/>
      <c r="X53" s="90"/>
      <c r="Y53" s="90"/>
      <c r="Z53" s="86"/>
      <c r="AA53" s="90"/>
      <c r="AB53" s="90"/>
      <c r="AC53" s="86"/>
      <c r="AD53" s="90"/>
      <c r="AE53" s="90"/>
      <c r="AF53" s="86"/>
      <c r="AG53" s="90"/>
      <c r="AH53" s="90"/>
      <c r="AI53" s="86"/>
      <c r="AJ53" s="90"/>
      <c r="AK53" s="90"/>
      <c r="AL53" s="86"/>
      <c r="AM53" s="90"/>
      <c r="AN53" s="90"/>
      <c r="AO53" s="86"/>
      <c r="AP53" s="90"/>
      <c r="AQ53" s="90"/>
      <c r="AR53" s="86"/>
      <c r="AS53" s="90"/>
      <c r="AT53" s="90"/>
      <c r="AU53" s="86"/>
      <c r="AV53" s="90"/>
      <c r="AW53" s="90"/>
      <c r="AX53" s="86"/>
      <c r="AY53" s="90"/>
      <c r="AZ53" s="90"/>
      <c r="BA53" s="86"/>
      <c r="BB53" s="90"/>
      <c r="BC53" s="90"/>
      <c r="BD53" s="86"/>
      <c r="BE53" s="90"/>
      <c r="BF53" s="90"/>
      <c r="BG53" s="86"/>
      <c r="BH53" s="90"/>
      <c r="BI53" s="90"/>
      <c r="BJ53" s="86"/>
      <c r="BK53" s="90"/>
      <c r="BL53" s="90"/>
      <c r="BM53" s="86"/>
      <c r="BN53" s="90"/>
      <c r="BO53" s="90"/>
      <c r="BP53" s="86"/>
      <c r="BQ53" s="90"/>
      <c r="BR53" s="90"/>
      <c r="BS53" s="86"/>
      <c r="BT53" s="90"/>
      <c r="BU53" s="90"/>
      <c r="BV53" s="86"/>
      <c r="BW53" s="90"/>
      <c r="BX53" s="90"/>
      <c r="BY53" s="86"/>
      <c r="BZ53" s="90"/>
      <c r="CA53" s="90"/>
      <c r="CB53" s="86"/>
      <c r="CC53" s="90"/>
      <c r="CD53" s="90"/>
      <c r="CE53" s="86"/>
      <c r="CG53" s="120"/>
    </row>
    <row r="54" spans="1:86" s="91" customFormat="1">
      <c r="A54" s="11" t="s">
        <v>22</v>
      </c>
      <c r="I54" s="140"/>
      <c r="J54" s="113"/>
      <c r="K54" s="90"/>
      <c r="L54" s="90"/>
      <c r="M54" s="90"/>
      <c r="N54" s="86"/>
      <c r="O54" s="90"/>
      <c r="P54" s="90"/>
      <c r="Q54" s="86"/>
      <c r="R54" s="90"/>
      <c r="S54" s="90"/>
      <c r="T54" s="86"/>
      <c r="U54" s="90"/>
      <c r="V54" s="90"/>
      <c r="W54" s="86"/>
      <c r="X54" s="90"/>
      <c r="Y54" s="90"/>
      <c r="Z54" s="86"/>
      <c r="AA54" s="90"/>
      <c r="AB54" s="90"/>
      <c r="AC54" s="86"/>
      <c r="AD54" s="90"/>
      <c r="AE54" s="90"/>
      <c r="AF54" s="86"/>
      <c r="AG54" s="90"/>
      <c r="AH54" s="90"/>
      <c r="AI54" s="86"/>
      <c r="AJ54" s="90"/>
      <c r="AK54" s="90"/>
      <c r="AL54" s="86"/>
      <c r="AM54" s="90"/>
      <c r="AN54" s="90"/>
      <c r="AO54" s="86"/>
      <c r="AP54" s="90"/>
      <c r="AQ54" s="90"/>
      <c r="AR54" s="86"/>
      <c r="AS54" s="90"/>
      <c r="AT54" s="90"/>
      <c r="AU54" s="86"/>
      <c r="AV54" s="90"/>
      <c r="AW54" s="90"/>
      <c r="AX54" s="86"/>
      <c r="AY54" s="90"/>
      <c r="AZ54" s="90"/>
      <c r="BA54" s="86"/>
      <c r="BB54" s="90"/>
      <c r="BC54" s="90"/>
      <c r="BD54" s="86"/>
      <c r="BE54" s="90"/>
      <c r="BF54" s="90"/>
      <c r="BG54" s="86"/>
      <c r="BH54" s="90"/>
      <c r="BI54" s="90"/>
      <c r="BJ54" s="86"/>
      <c r="BK54" s="90"/>
      <c r="BL54" s="90"/>
      <c r="BM54" s="86"/>
      <c r="BN54" s="90"/>
      <c r="BO54" s="90"/>
      <c r="BP54" s="86"/>
      <c r="BQ54" s="90"/>
      <c r="BR54" s="90"/>
      <c r="BS54" s="86"/>
      <c r="BT54" s="90"/>
      <c r="BU54" s="90"/>
      <c r="BV54" s="86"/>
      <c r="BW54" s="90"/>
      <c r="BX54" s="90"/>
      <c r="BY54" s="86"/>
      <c r="BZ54" s="90"/>
      <c r="CA54" s="90"/>
      <c r="CB54" s="86"/>
      <c r="CC54" s="90"/>
      <c r="CD54" s="90"/>
      <c r="CE54" s="86"/>
      <c r="CG54" s="120"/>
    </row>
    <row r="55" spans="1:86" s="91" customFormat="1">
      <c r="A55" s="91" t="s">
        <v>14</v>
      </c>
      <c r="B55" s="91" t="s">
        <v>45</v>
      </c>
      <c r="C55" s="91" t="s">
        <v>45</v>
      </c>
      <c r="D55" s="91" t="s">
        <v>76</v>
      </c>
      <c r="E55" s="91" t="s">
        <v>73</v>
      </c>
      <c r="F55" s="91" t="str">
        <f t="shared" ref="F55:F69" si="338">D55&amp;E55&amp;C55</f>
        <v>DGNLPCA</v>
      </c>
      <c r="G55" s="91" t="str">
        <f t="shared" ref="G55:G69" si="339">E55&amp;C55</f>
        <v>GNLPCA</v>
      </c>
      <c r="H55" s="140">
        <v>2.3066265443749345E-2</v>
      </c>
      <c r="I55" s="140">
        <v>2.2702180012006988E-2</v>
      </c>
      <c r="J55" s="113">
        <v>15403882.020000001</v>
      </c>
      <c r="K55" s="113">
        <f t="shared" ref="K55:K69" si="340">(J55*H55)/12</f>
        <v>29609.169294793159</v>
      </c>
      <c r="L55" s="113">
        <v>-30399.675233333342</v>
      </c>
      <c r="M55" s="113">
        <f t="shared" ref="M55:M69" si="341">J55+L55</f>
        <v>15373482.344766669</v>
      </c>
      <c r="N55" s="113">
        <f t="shared" ref="N55:N69" si="342">(((J55+M55)/2)*$H55)/12</f>
        <v>29579.952337362502</v>
      </c>
      <c r="O55" s="113">
        <v>-12233.204737333348</v>
      </c>
      <c r="P55" s="113">
        <f t="shared" ref="P55:P69" si="343">M55+O55</f>
        <v>15361249.140029335</v>
      </c>
      <c r="Q55" s="113">
        <f t="shared" ref="Q55:Q69" si="344">(((M55+P55)/2)*$H55)/12</f>
        <v>29538.978115444377</v>
      </c>
      <c r="R55" s="113">
        <v>147191.27077418668</v>
      </c>
      <c r="S55" s="113">
        <f t="shared" ref="S55:S69" si="345">P55+R55</f>
        <v>15508440.410803523</v>
      </c>
      <c r="T55" s="113">
        <f t="shared" ref="T55:T69" si="346">(((P55+S55)/2)*$H55)/12</f>
        <v>29668.685556068594</v>
      </c>
      <c r="U55" s="113">
        <v>1053739.3308152969</v>
      </c>
      <c r="V55" s="113">
        <f t="shared" ref="V55:V69" si="347">S55+U55</f>
        <v>16562179.74161882</v>
      </c>
      <c r="W55" s="113">
        <f t="shared" ref="W55:W69" si="348">(((S55+V55)/2)*$H55)/12</f>
        <v>30822.893224226285</v>
      </c>
      <c r="X55" s="113">
        <v>-44425.08813733334</v>
      </c>
      <c r="Y55" s="113">
        <f t="shared" ref="Y55:Y69" si="349">V55+X55</f>
        <v>16517754.653481485</v>
      </c>
      <c r="Z55" s="113">
        <f t="shared" ref="Z55:Z69" si="350">(((V55+Y55)/2)*$H55)/12</f>
        <v>31792.939484133229</v>
      </c>
      <c r="AA55" s="113">
        <v>1223694.7497383973</v>
      </c>
      <c r="AB55" s="113">
        <f t="shared" ref="AB55:AB69" si="351">Y55+AA55</f>
        <v>17741449.403219882</v>
      </c>
      <c r="AC55" s="113">
        <f t="shared" ref="AC55:AC69" si="352">(((Y55+AB55)/2)*$H55)/12</f>
        <v>32926.328944310342</v>
      </c>
      <c r="AD55" s="113">
        <v>-1910.094833333329</v>
      </c>
      <c r="AE55" s="113">
        <f t="shared" ref="AE55:AE69" si="353">AB55+AD55</f>
        <v>17739539.308386549</v>
      </c>
      <c r="AF55" s="113">
        <f t="shared" ref="AF55:AF69" si="354">(((AB55+AE55)/2)*IF($I$6="Yes",$I55,$H55))/12</f>
        <v>33562.324697286538</v>
      </c>
      <c r="AG55" s="113">
        <v>179.19316666664963</v>
      </c>
      <c r="AH55" s="113">
        <f t="shared" ref="AH55:AH69" si="355">AE55+AG55</f>
        <v>17739718.501553215</v>
      </c>
      <c r="AI55" s="113">
        <f t="shared" ref="AI55:AI69" si="356">(((AE55+AH55)/2)*IF($I$6="Yes",$I55,$H55))/12</f>
        <v>33560.687395569061</v>
      </c>
      <c r="AJ55" s="113">
        <v>2350.7501666666649</v>
      </c>
      <c r="AK55" s="113">
        <f t="shared" ref="AK55:AK69" si="357">AH55+AJ55</f>
        <v>17742069.251719881</v>
      </c>
      <c r="AL55" s="113">
        <f t="shared" ref="AL55:AL69" si="358">(((AH55+AK55)/2)*IF($I$6="Yes",$I55,$H55))/12</f>
        <v>33563.080530109619</v>
      </c>
      <c r="AM55" s="113">
        <v>1565.9861666666475</v>
      </c>
      <c r="AN55" s="113">
        <f t="shared" ref="AN55:AN69" si="359">AK55+AM55</f>
        <v>17743635.237886548</v>
      </c>
      <c r="AO55" s="113">
        <f t="shared" ref="AO55:AO69" si="360">(((AK55+AN55)/2)*IF($I$6="Yes",$I55,$H55))/12</f>
        <v>33566.785465663736</v>
      </c>
      <c r="AP55" s="113">
        <v>37.385166666666919</v>
      </c>
      <c r="AQ55" s="113">
        <f t="shared" ref="AQ55:AQ69" si="361">AN55+AP55</f>
        <v>17743672.623053215</v>
      </c>
      <c r="AR55" s="113">
        <f t="shared" ref="AR55:AR69" si="362">(((AN55+AQ55)/2)*IF($I$6="Yes",$I55,$H55))/12</f>
        <v>33568.302133356883</v>
      </c>
      <c r="AS55" s="113">
        <v>1907.005166666655</v>
      </c>
      <c r="AT55" s="113">
        <f t="shared" ref="AT55:AT69" si="363">AQ55+AS55</f>
        <v>17745579.628219884</v>
      </c>
      <c r="AU55" s="113">
        <f t="shared" ref="AU55:AU69" si="364">(((AQ55+AT55)/2)*IF($I$6="Yes",$I55,$H55))/12</f>
        <v>33570.141379163586</v>
      </c>
      <c r="AV55" s="113">
        <v>-751.44983333333221</v>
      </c>
      <c r="AW55" s="113">
        <f t="shared" ref="AW55:AW69" si="365">AT55+AV55</f>
        <v>17744828.17838655</v>
      </c>
      <c r="AX55" s="113">
        <f t="shared" ref="AX55:AX69" si="366">(((AT55+AW55)/2)*IF($I$6="Yes",$I55,$H55))/12</f>
        <v>33571.234446879891</v>
      </c>
      <c r="AY55" s="113">
        <v>1151.9551666666666</v>
      </c>
      <c r="AZ55" s="113">
        <f t="shared" ref="AZ55:AZ69" si="367">AW55+AY55</f>
        <v>17745980.133553218</v>
      </c>
      <c r="BA55" s="113">
        <f t="shared" ref="BA55:BA69" si="368">(((AW55+AZ55)/2)*IF($I$6="Yes",$I55,$H55))/12</f>
        <v>33571.613294553768</v>
      </c>
      <c r="BB55" s="113">
        <v>77973.161166666658</v>
      </c>
      <c r="BC55" s="113">
        <f t="shared" ref="BC55:BC69" si="369">AZ55+BB55</f>
        <v>17823953.294719886</v>
      </c>
      <c r="BD55" s="113">
        <f t="shared" ref="BD55:BD69" si="370">(((AZ55+BC55)/2)*IF($I$6="Yes",$I55,$H55))/12</f>
        <v>33646.459654323371</v>
      </c>
      <c r="BE55" s="113">
        <v>8083.0151666666643</v>
      </c>
      <c r="BF55" s="113">
        <f t="shared" ref="BF55:BF69" si="371">BC55+BE55</f>
        <v>17832036.309886552</v>
      </c>
      <c r="BG55" s="113">
        <f t="shared" ref="BG55:BG69" si="372">(((BC55+BF55)/2)*IF($I$6="Yes",$I55,$H55))/12</f>
        <v>33727.862271251048</v>
      </c>
      <c r="BH55" s="113">
        <v>6849.9391666666488</v>
      </c>
      <c r="BI55" s="113">
        <f t="shared" ref="BI55:BI69" si="373">BF55+BH55</f>
        <v>17838886.249053217</v>
      </c>
      <c r="BJ55" s="113">
        <f t="shared" ref="BJ55:BJ69" si="374">(((BF55+BI55)/2)*IF($I$6="Yes",$I55,$H55))/12</f>
        <v>33741.987713642149</v>
      </c>
      <c r="BK55" s="113">
        <v>6073.0801666666666</v>
      </c>
      <c r="BL55" s="113">
        <f t="shared" ref="BL55:BL69" si="375">BI55+BK55</f>
        <v>17844959.329219885</v>
      </c>
      <c r="BM55" s="113">
        <f t="shared" ref="BM55:BM69" si="376">(((BI55+BL55)/2)*IF($I$6="Yes",$I55,$H55))/12</f>
        <v>33754.211909942314</v>
      </c>
      <c r="BN55" s="113">
        <v>91567.947502666648</v>
      </c>
      <c r="BO55" s="113">
        <f t="shared" ref="BO55:BO69" si="377">BL55+BN55</f>
        <v>17936527.27672255</v>
      </c>
      <c r="BP55" s="113">
        <f t="shared" ref="BP55:BP69" si="378">(((BL55+BO55)/2)*IF($I$6="Yes",$I55,$H55))/12</f>
        <v>33846.572917721751</v>
      </c>
      <c r="BQ55" s="113">
        <v>89902.82611866665</v>
      </c>
      <c r="BR55" s="113">
        <f t="shared" ref="BR55:BR69" si="379">BO55+BQ55</f>
        <v>18026430.102841217</v>
      </c>
      <c r="BS55" s="113">
        <f t="shared" ref="BS55:BS69" si="380">(((BO55+BR55)/2)*IF($I$6="Yes",$I55,$H55))/12</f>
        <v>34018.230508124652</v>
      </c>
      <c r="BT55" s="113">
        <v>88252.366630666627</v>
      </c>
      <c r="BU55" s="113">
        <f t="shared" ref="BU55:BU69" si="381">BR55+BT55</f>
        <v>18114682.469471883</v>
      </c>
      <c r="BV55" s="113">
        <f t="shared" ref="BV55:BV69" si="382">(((BR55+BU55)/2)*IF($I$6="Yes",$I55,$H55))/12</f>
        <v>34186.751810452537</v>
      </c>
      <c r="BW55" s="113">
        <v>82326.369846666668</v>
      </c>
      <c r="BX55" s="113">
        <f t="shared" ref="BX55:BX69" si="383">BU55+BW55</f>
        <v>18197008.839318551</v>
      </c>
      <c r="BY55" s="113">
        <f t="shared" ref="BY55:BY69" si="384">(((BU55+BX55)/2)*IF($I$6="Yes",$I55,$H55))/12</f>
        <v>34348.10635969125</v>
      </c>
      <c r="BZ55" s="113">
        <v>80759.847198666655</v>
      </c>
      <c r="CA55" s="113">
        <f t="shared" ref="CA55:CA69" si="385">BX55+BZ55</f>
        <v>18277768.686517216</v>
      </c>
      <c r="CB55" s="113">
        <f t="shared" ref="CB55:CB69" si="386">(((BX55+CA55)/2)*IF($I$6="Yes",$I55,$H55))/12</f>
        <v>34502.373553726269</v>
      </c>
      <c r="CC55" s="113">
        <v>86960.553110666631</v>
      </c>
      <c r="CD55" s="113">
        <f t="shared" ref="CD55:CD69" si="387">CA55+CC55</f>
        <v>18364729.239627883</v>
      </c>
      <c r="CE55" s="113">
        <f t="shared" ref="CE55:CE69" si="388">(((CA55+CD55)/2)*IF($I$6="Yes",$I55,$H55))/12</f>
        <v>34661.024333705784</v>
      </c>
      <c r="CG55" s="120">
        <f t="shared" ref="CG55:CG69" si="389">SUMIF($AW$6:$CE$6,"Depreciation Expense",$AW55:$CE55)</f>
        <v>407576.42877401481</v>
      </c>
      <c r="CH55" s="117"/>
    </row>
    <row r="56" spans="1:86" s="91" customFormat="1">
      <c r="A56" s="91" t="s">
        <v>15</v>
      </c>
      <c r="B56" s="91" t="s">
        <v>46</v>
      </c>
      <c r="C56" s="91" t="s">
        <v>46</v>
      </c>
      <c r="D56" s="91" t="s">
        <v>76</v>
      </c>
      <c r="E56" s="91" t="s">
        <v>73</v>
      </c>
      <c r="F56" s="91" t="str">
        <f t="shared" si="338"/>
        <v>DGNLPOR</v>
      </c>
      <c r="G56" s="91" t="str">
        <f t="shared" si="339"/>
        <v>GNLPOR</v>
      </c>
      <c r="H56" s="140">
        <v>2.5310388610119805E-2</v>
      </c>
      <c r="I56" s="140">
        <v>2.5388332614902021E-2</v>
      </c>
      <c r="J56" s="113">
        <v>165742840.91000003</v>
      </c>
      <c r="K56" s="113">
        <f t="shared" si="340"/>
        <v>349584.64273144695</v>
      </c>
      <c r="L56" s="113">
        <v>171403.37756666646</v>
      </c>
      <c r="M56" s="113">
        <f t="shared" si="341"/>
        <v>165914244.28756669</v>
      </c>
      <c r="N56" s="113">
        <f t="shared" si="342"/>
        <v>349765.40465208446</v>
      </c>
      <c r="O56" s="113">
        <v>-22143.648453333415</v>
      </c>
      <c r="P56" s="113">
        <f t="shared" si="343"/>
        <v>165892100.63911337</v>
      </c>
      <c r="Q56" s="113">
        <f t="shared" si="344"/>
        <v>349922.81389157195</v>
      </c>
      <c r="R56" s="113">
        <v>1234163.8289002664</v>
      </c>
      <c r="S56" s="113">
        <f t="shared" si="345"/>
        <v>167126264.46801364</v>
      </c>
      <c r="T56" s="113">
        <f t="shared" si="346"/>
        <v>351201.00979867275</v>
      </c>
      <c r="U56" s="113">
        <v>1473913.7405525665</v>
      </c>
      <c r="V56" s="113">
        <f t="shared" si="347"/>
        <v>168600178.20856622</v>
      </c>
      <c r="W56" s="113">
        <f t="shared" si="348"/>
        <v>354056.94711822271</v>
      </c>
      <c r="X56" s="113">
        <v>354498.07844666659</v>
      </c>
      <c r="Y56" s="113">
        <f t="shared" si="349"/>
        <v>168954676.28701288</v>
      </c>
      <c r="Z56" s="113">
        <f t="shared" si="350"/>
        <v>355985.18935481476</v>
      </c>
      <c r="AA56" s="113">
        <v>4330730.3471107455</v>
      </c>
      <c r="AB56" s="113">
        <f t="shared" si="351"/>
        <v>173285406.63412362</v>
      </c>
      <c r="AC56" s="113">
        <f t="shared" si="352"/>
        <v>360926.22902889963</v>
      </c>
      <c r="AD56" s="113">
        <v>-180281.63183333335</v>
      </c>
      <c r="AE56" s="113">
        <f t="shared" si="353"/>
        <v>173105125.00229028</v>
      </c>
      <c r="AF56" s="113">
        <f t="shared" si="354"/>
        <v>366428.25132658408</v>
      </c>
      <c r="AG56" s="113">
        <v>-175648.0348333334</v>
      </c>
      <c r="AH56" s="113">
        <f t="shared" si="355"/>
        <v>172929476.96745694</v>
      </c>
      <c r="AI56" s="113">
        <f t="shared" si="356"/>
        <v>366051.73212804878</v>
      </c>
      <c r="AJ56" s="113">
        <v>-141500.38383333344</v>
      </c>
      <c r="AK56" s="113">
        <f t="shared" si="357"/>
        <v>172787976.58362362</v>
      </c>
      <c r="AL56" s="113">
        <f t="shared" si="358"/>
        <v>365716.23756382387</v>
      </c>
      <c r="AM56" s="113">
        <v>-155249.60883333342</v>
      </c>
      <c r="AN56" s="113">
        <f t="shared" si="359"/>
        <v>172632726.97479028</v>
      </c>
      <c r="AO56" s="113">
        <f t="shared" si="360"/>
        <v>365402.32141727005</v>
      </c>
      <c r="AP56" s="113">
        <v>-161306.35183333344</v>
      </c>
      <c r="AQ56" s="113">
        <f t="shared" si="361"/>
        <v>172471420.62295693</v>
      </c>
      <c r="AR56" s="113">
        <f t="shared" si="362"/>
        <v>365067.45358307689</v>
      </c>
      <c r="AS56" s="113">
        <v>-136617.70183333341</v>
      </c>
      <c r="AT56" s="113">
        <f t="shared" si="363"/>
        <v>172334802.92112359</v>
      </c>
      <c r="AU56" s="113">
        <f t="shared" si="364"/>
        <v>364752.29545939068</v>
      </c>
      <c r="AV56" s="113">
        <v>-170793.99183333339</v>
      </c>
      <c r="AW56" s="113">
        <f t="shared" si="365"/>
        <v>172164008.92929026</v>
      </c>
      <c r="AX56" s="113">
        <f t="shared" si="366"/>
        <v>364427.100862369</v>
      </c>
      <c r="AY56" s="113">
        <v>-154051.75983333337</v>
      </c>
      <c r="AZ56" s="113">
        <f t="shared" si="367"/>
        <v>172009957.16945693</v>
      </c>
      <c r="BA56" s="113">
        <f t="shared" si="368"/>
        <v>364083.4636960419</v>
      </c>
      <c r="BB56" s="113">
        <v>-180509.9308333334</v>
      </c>
      <c r="BC56" s="113">
        <f t="shared" si="369"/>
        <v>171829447.23862359</v>
      </c>
      <c r="BD56" s="113">
        <f t="shared" si="370"/>
        <v>363729.54855092318</v>
      </c>
      <c r="BE56" s="113">
        <v>-173027.0398333334</v>
      </c>
      <c r="BF56" s="113">
        <f t="shared" si="371"/>
        <v>171656420.19879025</v>
      </c>
      <c r="BG56" s="113">
        <f t="shared" si="372"/>
        <v>363355.56045913353</v>
      </c>
      <c r="BH56" s="113">
        <v>-189405.11283333338</v>
      </c>
      <c r="BI56" s="113">
        <f t="shared" si="373"/>
        <v>171467015.08595693</v>
      </c>
      <c r="BJ56" s="113">
        <f t="shared" si="374"/>
        <v>362972.16262404039</v>
      </c>
      <c r="BK56" s="113">
        <v>6456.4581666666782</v>
      </c>
      <c r="BL56" s="113">
        <f t="shared" si="375"/>
        <v>171473471.54412359</v>
      </c>
      <c r="BM56" s="113">
        <f t="shared" si="376"/>
        <v>362778.63090336852</v>
      </c>
      <c r="BN56" s="113">
        <v>-39015.282233333332</v>
      </c>
      <c r="BO56" s="113">
        <f t="shared" si="377"/>
        <v>171434456.26189026</v>
      </c>
      <c r="BP56" s="113">
        <f t="shared" si="378"/>
        <v>362744.18864274537</v>
      </c>
      <c r="BQ56" s="113">
        <v>-39428.741401333362</v>
      </c>
      <c r="BR56" s="113">
        <f t="shared" si="379"/>
        <v>171395027.52048892</v>
      </c>
      <c r="BS56" s="113">
        <f t="shared" si="380"/>
        <v>362661.20685259165</v>
      </c>
      <c r="BT56" s="113">
        <v>37039.658366666525</v>
      </c>
      <c r="BU56" s="113">
        <f t="shared" si="381"/>
        <v>171432067.1788556</v>
      </c>
      <c r="BV56" s="113">
        <f t="shared" si="382"/>
        <v>362658.67956781131</v>
      </c>
      <c r="BW56" s="113">
        <v>-16073.660857333336</v>
      </c>
      <c r="BX56" s="113">
        <f t="shared" si="383"/>
        <v>171415993.51799828</v>
      </c>
      <c r="BY56" s="113">
        <f t="shared" si="384"/>
        <v>362680.85838941013</v>
      </c>
      <c r="BZ56" s="113">
        <v>-19359.224009333411</v>
      </c>
      <c r="CA56" s="113">
        <f t="shared" si="385"/>
        <v>171396634.29398894</v>
      </c>
      <c r="CB56" s="113">
        <f t="shared" si="386"/>
        <v>362643.3758116393</v>
      </c>
      <c r="CC56" s="113">
        <v>37496.409294666606</v>
      </c>
      <c r="CD56" s="113">
        <f t="shared" si="387"/>
        <v>171434130.70328361</v>
      </c>
      <c r="CE56" s="113">
        <f t="shared" si="388"/>
        <v>362662.56218216941</v>
      </c>
      <c r="CG56" s="120">
        <f t="shared" si="389"/>
        <v>4357397.3385422435</v>
      </c>
      <c r="CH56" s="117"/>
    </row>
    <row r="57" spans="1:86" s="91" customFormat="1">
      <c r="A57" s="91" t="s">
        <v>16</v>
      </c>
      <c r="B57" s="91" t="s">
        <v>47</v>
      </c>
      <c r="C57" s="91" t="s">
        <v>47</v>
      </c>
      <c r="D57" s="91" t="s">
        <v>76</v>
      </c>
      <c r="E57" s="91" t="s">
        <v>73</v>
      </c>
      <c r="F57" s="91" t="str">
        <f t="shared" si="338"/>
        <v>DGNLPWA</v>
      </c>
      <c r="G57" s="91" t="str">
        <f t="shared" si="339"/>
        <v>GNLPWA</v>
      </c>
      <c r="H57" s="140">
        <v>3.4367014689918693E-2</v>
      </c>
      <c r="I57" s="140">
        <v>2.8569482455012868E-2</v>
      </c>
      <c r="J57" s="113">
        <v>43675723.359999999</v>
      </c>
      <c r="K57" s="113">
        <f t="shared" si="340"/>
        <v>125083.68552549543</v>
      </c>
      <c r="L57" s="113">
        <v>-79044.412333333341</v>
      </c>
      <c r="M57" s="113">
        <f t="shared" si="341"/>
        <v>43596678.947666667</v>
      </c>
      <c r="N57" s="113">
        <f t="shared" si="342"/>
        <v>124970.49717216975</v>
      </c>
      <c r="O57" s="113">
        <v>-54235.84425733333</v>
      </c>
      <c r="P57" s="113">
        <f t="shared" si="343"/>
        <v>43542443.103409335</v>
      </c>
      <c r="Q57" s="113">
        <f t="shared" si="344"/>
        <v>124779.64531649777</v>
      </c>
      <c r="R57" s="113">
        <v>118345.98205978665</v>
      </c>
      <c r="S57" s="113">
        <f t="shared" si="345"/>
        <v>43660789.085469119</v>
      </c>
      <c r="T57" s="113">
        <f t="shared" si="346"/>
        <v>124871.44840181567</v>
      </c>
      <c r="U57" s="113">
        <v>238983.17460794665</v>
      </c>
      <c r="V57" s="113">
        <f t="shared" si="347"/>
        <v>43899772.260077067</v>
      </c>
      <c r="W57" s="113">
        <f t="shared" si="348"/>
        <v>125383.12908416304</v>
      </c>
      <c r="X57" s="113">
        <v>-98984.647757333325</v>
      </c>
      <c r="Y57" s="113">
        <f t="shared" si="349"/>
        <v>43800787.61231973</v>
      </c>
      <c r="Z57" s="113">
        <f t="shared" si="350"/>
        <v>125583.60122703144</v>
      </c>
      <c r="AA57" s="113">
        <v>557769.34163274034</v>
      </c>
      <c r="AB57" s="113">
        <f t="shared" si="351"/>
        <v>44358556.953952469</v>
      </c>
      <c r="AC57" s="113">
        <f t="shared" si="352"/>
        <v>126240.56207344501</v>
      </c>
      <c r="AD57" s="113">
        <v>-33153.990333333306</v>
      </c>
      <c r="AE57" s="113">
        <f t="shared" si="353"/>
        <v>44325402.963619135</v>
      </c>
      <c r="AF57" s="113">
        <f t="shared" si="354"/>
        <v>105568.95153775526</v>
      </c>
      <c r="AG57" s="113">
        <v>-31450.094333333327</v>
      </c>
      <c r="AH57" s="113">
        <f t="shared" si="355"/>
        <v>44293952.8692858</v>
      </c>
      <c r="AI57" s="113">
        <f t="shared" si="356"/>
        <v>105492.04715177999</v>
      </c>
      <c r="AJ57" s="113">
        <v>-26813.947333333301</v>
      </c>
      <c r="AK57" s="113">
        <f t="shared" si="357"/>
        <v>44267138.921952464</v>
      </c>
      <c r="AL57" s="113">
        <f t="shared" si="358"/>
        <v>105422.68992194023</v>
      </c>
      <c r="AM57" s="113">
        <v>-28535.253333333327</v>
      </c>
      <c r="AN57" s="113">
        <f t="shared" si="359"/>
        <v>44238603.668619134</v>
      </c>
      <c r="AO57" s="113">
        <f t="shared" si="360"/>
        <v>105356.80250455084</v>
      </c>
      <c r="AP57" s="113">
        <v>-30111.310333333313</v>
      </c>
      <c r="AQ57" s="113">
        <f t="shared" si="361"/>
        <v>44208492.3582858</v>
      </c>
      <c r="AR57" s="113">
        <f t="shared" si="362"/>
        <v>105286.98992239579</v>
      </c>
      <c r="AS57" s="113">
        <v>-26466.760333333325</v>
      </c>
      <c r="AT57" s="113">
        <f t="shared" si="363"/>
        <v>44182025.597952463</v>
      </c>
      <c r="AU57" s="113">
        <f t="shared" si="364"/>
        <v>105219.63966417704</v>
      </c>
      <c r="AV57" s="113">
        <v>-31539.500333333315</v>
      </c>
      <c r="AW57" s="113">
        <f t="shared" si="365"/>
        <v>44150486.097619131</v>
      </c>
      <c r="AX57" s="113">
        <f t="shared" si="366"/>
        <v>105150.58929557716</v>
      </c>
      <c r="AY57" s="113">
        <v>-28721.388333333307</v>
      </c>
      <c r="AZ57" s="113">
        <f t="shared" si="367"/>
        <v>44121764.709285796</v>
      </c>
      <c r="BA57" s="113">
        <f t="shared" si="368"/>
        <v>105078.85502884857</v>
      </c>
      <c r="BB57" s="113">
        <v>-32102.00533333332</v>
      </c>
      <c r="BC57" s="113">
        <f t="shared" si="369"/>
        <v>44089662.703952461</v>
      </c>
      <c r="BD57" s="113">
        <f t="shared" si="370"/>
        <v>105006.45115892298</v>
      </c>
      <c r="BE57" s="113">
        <v>22084.466666666674</v>
      </c>
      <c r="BF57" s="113">
        <f t="shared" si="371"/>
        <v>44111747.17061913</v>
      </c>
      <c r="BG57" s="113">
        <f t="shared" si="372"/>
        <v>104994.52632995717</v>
      </c>
      <c r="BH57" s="113">
        <v>-28567.587333333329</v>
      </c>
      <c r="BI57" s="113">
        <f t="shared" si="373"/>
        <v>44083179.583285794</v>
      </c>
      <c r="BJ57" s="113">
        <f t="shared" si="374"/>
        <v>104986.808854868</v>
      </c>
      <c r="BK57" s="113">
        <v>-29548.265333333315</v>
      </c>
      <c r="BL57" s="113">
        <f t="shared" si="375"/>
        <v>44053631.317952462</v>
      </c>
      <c r="BM57" s="113">
        <f t="shared" si="376"/>
        <v>104917.62802848806</v>
      </c>
      <c r="BN57" s="113">
        <v>5985.1547226667026</v>
      </c>
      <c r="BO57" s="113">
        <f t="shared" si="377"/>
        <v>44059616.47267513</v>
      </c>
      <c r="BP57" s="113">
        <f t="shared" si="378"/>
        <v>104889.57861702236</v>
      </c>
      <c r="BQ57" s="113">
        <v>6763.3985306666727</v>
      </c>
      <c r="BR57" s="113">
        <f t="shared" si="379"/>
        <v>44066379.871205799</v>
      </c>
      <c r="BS57" s="113">
        <f t="shared" si="380"/>
        <v>104904.75443237642</v>
      </c>
      <c r="BT57" s="113">
        <v>20089.213890666695</v>
      </c>
      <c r="BU57" s="113">
        <f t="shared" si="381"/>
        <v>44086469.085096464</v>
      </c>
      <c r="BV57" s="113">
        <f t="shared" si="382"/>
        <v>104936.71965068653</v>
      </c>
      <c r="BW57" s="113">
        <v>9865.2373866666749</v>
      </c>
      <c r="BX57" s="113">
        <f t="shared" si="383"/>
        <v>44096334.32248313</v>
      </c>
      <c r="BY57" s="113">
        <f t="shared" si="384"/>
        <v>104972.37728277892</v>
      </c>
      <c r="BZ57" s="113">
        <v>7417.2880026666826</v>
      </c>
      <c r="CA57" s="113">
        <f t="shared" si="385"/>
        <v>44103751.6104858</v>
      </c>
      <c r="CB57" s="113">
        <f t="shared" si="386"/>
        <v>104992.95031635762</v>
      </c>
      <c r="CC57" s="113">
        <v>20219.780050666683</v>
      </c>
      <c r="CD57" s="113">
        <f t="shared" si="387"/>
        <v>44123971.390536465</v>
      </c>
      <c r="CE57" s="113">
        <f t="shared" si="388"/>
        <v>105025.84934681004</v>
      </c>
      <c r="CG57" s="120">
        <f t="shared" si="389"/>
        <v>1259857.0883426939</v>
      </c>
      <c r="CH57" s="117"/>
    </row>
    <row r="58" spans="1:86" s="91" customFormat="1">
      <c r="A58" s="91" t="s">
        <v>17</v>
      </c>
      <c r="B58" s="91" t="s">
        <v>48</v>
      </c>
      <c r="C58" s="91" t="s">
        <v>48</v>
      </c>
      <c r="D58" s="91" t="s">
        <v>76</v>
      </c>
      <c r="E58" s="91" t="s">
        <v>73</v>
      </c>
      <c r="F58" s="91" t="str">
        <f t="shared" si="338"/>
        <v>DGNLPWYP</v>
      </c>
      <c r="G58" s="91" t="str">
        <f t="shared" si="339"/>
        <v>GNLPWYP</v>
      </c>
      <c r="H58" s="140">
        <v>3.7666302056995643E-2</v>
      </c>
      <c r="I58" s="140">
        <v>3.2426345133898554E-2</v>
      </c>
      <c r="J58" s="113">
        <v>63807764.440000013</v>
      </c>
      <c r="K58" s="113">
        <f t="shared" si="340"/>
        <v>200283.54408155548</v>
      </c>
      <c r="L58" s="113">
        <v>6778.7305000000051</v>
      </c>
      <c r="M58" s="113">
        <f t="shared" si="341"/>
        <v>63814543.17050001</v>
      </c>
      <c r="N58" s="113">
        <f t="shared" si="342"/>
        <v>200294.18281949614</v>
      </c>
      <c r="O58" s="113">
        <v>66327.148599999986</v>
      </c>
      <c r="P58" s="113">
        <f t="shared" si="343"/>
        <v>63880870.319100007</v>
      </c>
      <c r="Q58" s="113">
        <f t="shared" si="344"/>
        <v>200408.91732467627</v>
      </c>
      <c r="R58" s="113">
        <v>572901.60482200002</v>
      </c>
      <c r="S58" s="113">
        <f t="shared" si="345"/>
        <v>64453771.92392201</v>
      </c>
      <c r="T58" s="113">
        <f t="shared" si="346"/>
        <v>201412.14162925584</v>
      </c>
      <c r="U58" s="113">
        <v>332082.40079999994</v>
      </c>
      <c r="V58" s="113">
        <f t="shared" si="347"/>
        <v>64785854.324722007</v>
      </c>
      <c r="W58" s="113">
        <f t="shared" si="348"/>
        <v>202832.45000061035</v>
      </c>
      <c r="X58" s="113">
        <v>-16577.751400000008</v>
      </c>
      <c r="Y58" s="113">
        <f t="shared" si="349"/>
        <v>64769276.573322006</v>
      </c>
      <c r="Z58" s="113">
        <f t="shared" si="350"/>
        <v>203327.61222663897</v>
      </c>
      <c r="AA58" s="113">
        <v>1056741.1009609997</v>
      </c>
      <c r="AB58" s="113">
        <f t="shared" si="351"/>
        <v>65826017.674283005</v>
      </c>
      <c r="AC58" s="113">
        <f t="shared" si="352"/>
        <v>204960.07501468816</v>
      </c>
      <c r="AD58" s="113">
        <v>-72118.710499999986</v>
      </c>
      <c r="AE58" s="113">
        <f t="shared" si="353"/>
        <v>65753898.963783003</v>
      </c>
      <c r="AF58" s="113">
        <f t="shared" si="354"/>
        <v>177777.32456648038</v>
      </c>
      <c r="AG58" s="113">
        <v>-65620.255499999999</v>
      </c>
      <c r="AH58" s="113">
        <f t="shared" si="355"/>
        <v>65688278.708283</v>
      </c>
      <c r="AI58" s="113">
        <f t="shared" si="356"/>
        <v>177591.22576440111</v>
      </c>
      <c r="AJ58" s="113">
        <v>-80354.78349999999</v>
      </c>
      <c r="AK58" s="113">
        <f t="shared" si="357"/>
        <v>65607923.924782999</v>
      </c>
      <c r="AL58" s="113">
        <f t="shared" si="358"/>
        <v>177393.99922291993</v>
      </c>
      <c r="AM58" s="113">
        <v>-83237.99549999999</v>
      </c>
      <c r="AN58" s="113">
        <f t="shared" si="359"/>
        <v>65524685.929283001</v>
      </c>
      <c r="AO58" s="113">
        <f t="shared" si="360"/>
        <v>177172.96939320044</v>
      </c>
      <c r="AP58" s="113">
        <v>-79424.550499999983</v>
      </c>
      <c r="AQ58" s="113">
        <f t="shared" si="361"/>
        <v>65445261.378783002</v>
      </c>
      <c r="AR58" s="113">
        <f t="shared" si="362"/>
        <v>176953.19639916069</v>
      </c>
      <c r="AS58" s="113">
        <v>-77665.182499999995</v>
      </c>
      <c r="AT58" s="113">
        <f t="shared" si="363"/>
        <v>65367596.196283005</v>
      </c>
      <c r="AU58" s="113">
        <f t="shared" si="364"/>
        <v>176740.95282002527</v>
      </c>
      <c r="AV58" s="113">
        <v>-48184.770499999984</v>
      </c>
      <c r="AW58" s="113">
        <f t="shared" si="365"/>
        <v>65319411.425783008</v>
      </c>
      <c r="AX58" s="113">
        <f t="shared" si="366"/>
        <v>176570.91723623101</v>
      </c>
      <c r="AY58" s="113">
        <v>-43238.569500000012</v>
      </c>
      <c r="AZ58" s="113">
        <f t="shared" si="367"/>
        <v>65276172.856283009</v>
      </c>
      <c r="BA58" s="113">
        <f t="shared" si="368"/>
        <v>176447.39537055875</v>
      </c>
      <c r="BB58" s="113">
        <v>-49588.308499999985</v>
      </c>
      <c r="BC58" s="113">
        <f t="shared" si="369"/>
        <v>65226584.54778301</v>
      </c>
      <c r="BD58" s="113">
        <f t="shared" si="370"/>
        <v>176321.97718790334</v>
      </c>
      <c r="BE58" s="113">
        <v>-66047.749500000005</v>
      </c>
      <c r="BF58" s="113">
        <f t="shared" si="371"/>
        <v>65160536.798283011</v>
      </c>
      <c r="BG58" s="113">
        <f t="shared" si="372"/>
        <v>176165.7415742937</v>
      </c>
      <c r="BH58" s="113">
        <v>-37029.77549999996</v>
      </c>
      <c r="BI58" s="113">
        <f t="shared" si="373"/>
        <v>65123507.022783011</v>
      </c>
      <c r="BJ58" s="113">
        <f t="shared" si="374"/>
        <v>176026.4737659104</v>
      </c>
      <c r="BK58" s="113">
        <v>-22501.782500000001</v>
      </c>
      <c r="BL58" s="113">
        <f t="shared" si="375"/>
        <v>65101005.240283012</v>
      </c>
      <c r="BM58" s="113">
        <f t="shared" si="376"/>
        <v>175946.04081399099</v>
      </c>
      <c r="BN58" s="113">
        <v>80387.071691999998</v>
      </c>
      <c r="BO58" s="113">
        <f t="shared" si="377"/>
        <v>65181392.31197501</v>
      </c>
      <c r="BP58" s="113">
        <f t="shared" si="378"/>
        <v>176024.24949588743</v>
      </c>
      <c r="BQ58" s="113">
        <v>78925.584140000021</v>
      </c>
      <c r="BR58" s="113">
        <f t="shared" si="379"/>
        <v>65260317.896115012</v>
      </c>
      <c r="BS58" s="113">
        <f t="shared" si="380"/>
        <v>176239.49646097937</v>
      </c>
      <c r="BT58" s="113">
        <v>135110.40446000002</v>
      </c>
      <c r="BU58" s="113">
        <f t="shared" si="381"/>
        <v>65395428.30057501</v>
      </c>
      <c r="BV58" s="113">
        <f t="shared" si="382"/>
        <v>176528.67999587185</v>
      </c>
      <c r="BW58" s="113">
        <v>104011.327212</v>
      </c>
      <c r="BX58" s="113">
        <f t="shared" si="383"/>
        <v>65499439.627787009</v>
      </c>
      <c r="BY58" s="113">
        <f t="shared" si="384"/>
        <v>176851.75682088066</v>
      </c>
      <c r="BZ58" s="113">
        <v>99816.750892000011</v>
      </c>
      <c r="CA58" s="113">
        <f t="shared" si="385"/>
        <v>65599256.378679007</v>
      </c>
      <c r="CB58" s="113">
        <f t="shared" si="386"/>
        <v>177127.14847123812</v>
      </c>
      <c r="CC58" s="113">
        <v>144864.25947600001</v>
      </c>
      <c r="CD58" s="113">
        <f t="shared" si="387"/>
        <v>65744120.638155006</v>
      </c>
      <c r="CE58" s="113">
        <f t="shared" si="388"/>
        <v>177457.73642498415</v>
      </c>
      <c r="CG58" s="120">
        <f t="shared" si="389"/>
        <v>2117707.6136187296</v>
      </c>
      <c r="CH58" s="117"/>
    </row>
    <row r="59" spans="1:86" s="91" customFormat="1">
      <c r="A59" s="91" t="s">
        <v>18</v>
      </c>
      <c r="B59" s="91" t="s">
        <v>49</v>
      </c>
      <c r="C59" s="91" t="s">
        <v>49</v>
      </c>
      <c r="D59" s="91" t="s">
        <v>76</v>
      </c>
      <c r="E59" s="91" t="s">
        <v>73</v>
      </c>
      <c r="F59" s="91" t="str">
        <f t="shared" si="338"/>
        <v>DGNLPUT</v>
      </c>
      <c r="G59" s="91" t="str">
        <f t="shared" si="339"/>
        <v>GNLPUT</v>
      </c>
      <c r="H59" s="140">
        <v>2.3200731892194945E-2</v>
      </c>
      <c r="I59" s="140">
        <v>2.2335467759754583E-2</v>
      </c>
      <c r="J59" s="113">
        <v>199989242.38</v>
      </c>
      <c r="K59" s="113">
        <f t="shared" si="340"/>
        <v>386658.06614846428</v>
      </c>
      <c r="L59" s="113">
        <v>171584.3131666666</v>
      </c>
      <c r="M59" s="113">
        <f t="shared" si="341"/>
        <v>200160826.69316667</v>
      </c>
      <c r="N59" s="113">
        <f t="shared" si="342"/>
        <v>386823.93621707615</v>
      </c>
      <c r="O59" s="113">
        <v>1811988.4811066666</v>
      </c>
      <c r="P59" s="113">
        <f t="shared" si="343"/>
        <v>201972815.17427334</v>
      </c>
      <c r="Q59" s="113">
        <f t="shared" si="344"/>
        <v>388741.45040826732</v>
      </c>
      <c r="R59" s="113">
        <v>1441874.5150294665</v>
      </c>
      <c r="S59" s="113">
        <f t="shared" si="345"/>
        <v>203414689.6893028</v>
      </c>
      <c r="T59" s="113">
        <f t="shared" si="346"/>
        <v>391886.95053273771</v>
      </c>
      <c r="U59" s="113">
        <v>539913.73538666661</v>
      </c>
      <c r="V59" s="113">
        <f t="shared" si="347"/>
        <v>203954603.42468947</v>
      </c>
      <c r="W59" s="113">
        <f t="shared" si="348"/>
        <v>393802.73961044633</v>
      </c>
      <c r="X59" s="113">
        <v>200557.38110666658</v>
      </c>
      <c r="Y59" s="113">
        <f t="shared" si="349"/>
        <v>204155160.80579615</v>
      </c>
      <c r="Z59" s="113">
        <f t="shared" si="350"/>
        <v>394518.5509374328</v>
      </c>
      <c r="AA59" s="113">
        <v>2276759.6161199957</v>
      </c>
      <c r="AB59" s="113">
        <f t="shared" si="351"/>
        <v>206431920.42191613</v>
      </c>
      <c r="AC59" s="113">
        <f t="shared" si="352"/>
        <v>396913.36624845915</v>
      </c>
      <c r="AD59" s="113">
        <v>-8147.9898333333549</v>
      </c>
      <c r="AE59" s="113">
        <f t="shared" si="353"/>
        <v>206423772.4320828</v>
      </c>
      <c r="AF59" s="113">
        <f t="shared" si="354"/>
        <v>384221.87571548467</v>
      </c>
      <c r="AG59" s="113">
        <v>14594.259166666598</v>
      </c>
      <c r="AH59" s="113">
        <f t="shared" si="355"/>
        <v>206438366.69124946</v>
      </c>
      <c r="AI59" s="113">
        <f t="shared" si="356"/>
        <v>384227.87490052078</v>
      </c>
      <c r="AJ59" s="113">
        <v>-19902.117833333381</v>
      </c>
      <c r="AK59" s="113">
        <f t="shared" si="357"/>
        <v>206418464.57341611</v>
      </c>
      <c r="AL59" s="113">
        <f t="shared" si="358"/>
        <v>384222.93517109897</v>
      </c>
      <c r="AM59" s="113">
        <v>-25539.090833333379</v>
      </c>
      <c r="AN59" s="113">
        <f t="shared" si="359"/>
        <v>206392925.48258278</v>
      </c>
      <c r="AO59" s="113">
        <f t="shared" si="360"/>
        <v>384180.64556063496</v>
      </c>
      <c r="AP59" s="113">
        <v>-15582.739833333355</v>
      </c>
      <c r="AQ59" s="113">
        <f t="shared" si="361"/>
        <v>206377342.74274945</v>
      </c>
      <c r="AR59" s="113">
        <f t="shared" si="362"/>
        <v>384142.37575550674</v>
      </c>
      <c r="AS59" s="113">
        <v>-13285.499833333364</v>
      </c>
      <c r="AT59" s="113">
        <f t="shared" si="363"/>
        <v>206364057.24291611</v>
      </c>
      <c r="AU59" s="113">
        <f t="shared" si="364"/>
        <v>384115.50968732516</v>
      </c>
      <c r="AV59" s="113">
        <v>75008.13016666664</v>
      </c>
      <c r="AW59" s="113">
        <f t="shared" si="365"/>
        <v>206439065.37308279</v>
      </c>
      <c r="AX59" s="113">
        <f t="shared" si="366"/>
        <v>384172.95151315257</v>
      </c>
      <c r="AY59" s="113">
        <v>470614.81816666661</v>
      </c>
      <c r="AZ59" s="113">
        <f t="shared" si="367"/>
        <v>206909680.19124946</v>
      </c>
      <c r="BA59" s="113">
        <f t="shared" si="368"/>
        <v>384680.73250363098</v>
      </c>
      <c r="BB59" s="113">
        <v>55106.131166666572</v>
      </c>
      <c r="BC59" s="113">
        <f t="shared" si="369"/>
        <v>206964786.32241613</v>
      </c>
      <c r="BD59" s="113">
        <f t="shared" si="370"/>
        <v>385169.9918084002</v>
      </c>
      <c r="BE59" s="113">
        <v>9100.9081666665734</v>
      </c>
      <c r="BF59" s="113">
        <f t="shared" si="371"/>
        <v>206973887.2305828</v>
      </c>
      <c r="BG59" s="113">
        <f t="shared" si="372"/>
        <v>385229.74573577434</v>
      </c>
      <c r="BH59" s="113">
        <v>83129.47916666657</v>
      </c>
      <c r="BI59" s="113">
        <f t="shared" si="373"/>
        <v>207057016.70974946</v>
      </c>
      <c r="BJ59" s="113">
        <f t="shared" si="374"/>
        <v>385315.5794375558</v>
      </c>
      <c r="BK59" s="113">
        <v>114469.99016666663</v>
      </c>
      <c r="BL59" s="113">
        <f t="shared" si="375"/>
        <v>207171486.69991612</v>
      </c>
      <c r="BM59" s="113">
        <f t="shared" si="376"/>
        <v>385499.47429491574</v>
      </c>
      <c r="BN59" s="113">
        <v>275318.50047866657</v>
      </c>
      <c r="BO59" s="113">
        <f t="shared" si="377"/>
        <v>207446805.20039478</v>
      </c>
      <c r="BP59" s="113">
        <f t="shared" si="378"/>
        <v>385862.22880599619</v>
      </c>
      <c r="BQ59" s="113">
        <v>256718.35073466651</v>
      </c>
      <c r="BR59" s="113">
        <f t="shared" si="379"/>
        <v>207703523.55112946</v>
      </c>
      <c r="BS59" s="113">
        <f t="shared" si="380"/>
        <v>386357.36597004934</v>
      </c>
      <c r="BT59" s="113">
        <v>267469.32542266656</v>
      </c>
      <c r="BU59" s="113">
        <f t="shared" si="381"/>
        <v>207970992.87655213</v>
      </c>
      <c r="BV59" s="113">
        <f t="shared" si="382"/>
        <v>386845.19834258576</v>
      </c>
      <c r="BW59" s="113">
        <v>226107.39747866656</v>
      </c>
      <c r="BX59" s="113">
        <f t="shared" si="383"/>
        <v>208197100.2740308</v>
      </c>
      <c r="BY59" s="113">
        <f t="shared" si="384"/>
        <v>387304.54280014109</v>
      </c>
      <c r="BZ59" s="113">
        <v>222966.06263866654</v>
      </c>
      <c r="CA59" s="113">
        <f t="shared" si="385"/>
        <v>208420066.33666947</v>
      </c>
      <c r="CB59" s="113">
        <f t="shared" si="386"/>
        <v>387722.47054139996</v>
      </c>
      <c r="CC59" s="113">
        <v>286417.73558266653</v>
      </c>
      <c r="CD59" s="113">
        <f t="shared" si="387"/>
        <v>208706484.07225215</v>
      </c>
      <c r="CE59" s="113">
        <f t="shared" si="388"/>
        <v>388196.5257665047</v>
      </c>
      <c r="CG59" s="120">
        <f t="shared" si="389"/>
        <v>4632356.8075201074</v>
      </c>
      <c r="CH59" s="117"/>
    </row>
    <row r="60" spans="1:86" s="91" customFormat="1">
      <c r="A60" s="91" t="s">
        <v>19</v>
      </c>
      <c r="B60" s="91" t="s">
        <v>50</v>
      </c>
      <c r="C60" s="91" t="s">
        <v>50</v>
      </c>
      <c r="D60" s="91" t="s">
        <v>76</v>
      </c>
      <c r="E60" s="91" t="s">
        <v>73</v>
      </c>
      <c r="F60" s="91" t="str">
        <f t="shared" si="338"/>
        <v>DGNLPID</v>
      </c>
      <c r="G60" s="91" t="str">
        <f t="shared" si="339"/>
        <v>GNLPID</v>
      </c>
      <c r="H60" s="140">
        <v>2.3153974200481178E-2</v>
      </c>
      <c r="I60" s="140">
        <v>2.3112188445976407E-2</v>
      </c>
      <c r="J60" s="113">
        <v>37488933.779999994</v>
      </c>
      <c r="K60" s="113">
        <f t="shared" si="340"/>
        <v>72334.817128805604</v>
      </c>
      <c r="L60" s="113">
        <v>18018.348166666663</v>
      </c>
      <c r="M60" s="113">
        <f t="shared" si="341"/>
        <v>37506952.128166661</v>
      </c>
      <c r="N60" s="113">
        <f t="shared" si="342"/>
        <v>72352.200310830012</v>
      </c>
      <c r="O60" s="113">
        <v>-15831.65787333333</v>
      </c>
      <c r="P60" s="113">
        <f t="shared" si="343"/>
        <v>37491120.470293328</v>
      </c>
      <c r="Q60" s="113">
        <f t="shared" si="344"/>
        <v>72354.309917939871</v>
      </c>
      <c r="R60" s="113">
        <v>126758.29198186664</v>
      </c>
      <c r="S60" s="113">
        <f t="shared" si="345"/>
        <v>37617878.762275197</v>
      </c>
      <c r="T60" s="113">
        <f t="shared" si="346"/>
        <v>72461.32626895218</v>
      </c>
      <c r="U60" s="113">
        <v>-21554.164353333326</v>
      </c>
      <c r="V60" s="113">
        <f t="shared" si="347"/>
        <v>37596324.597921863</v>
      </c>
      <c r="W60" s="113">
        <f t="shared" si="348"/>
        <v>72562.821837989482</v>
      </c>
      <c r="X60" s="113">
        <v>228293.34212666663</v>
      </c>
      <c r="Y60" s="113">
        <f t="shared" si="349"/>
        <v>37824617.940048531</v>
      </c>
      <c r="Z60" s="113">
        <f t="shared" si="350"/>
        <v>72762.273237505826</v>
      </c>
      <c r="AA60" s="113">
        <v>316022.46035426663</v>
      </c>
      <c r="AB60" s="113">
        <f t="shared" si="351"/>
        <v>38140640.400402799</v>
      </c>
      <c r="AC60" s="113">
        <f t="shared" si="352"/>
        <v>73287.401322820733</v>
      </c>
      <c r="AD60" s="113">
        <v>-14091.407833333331</v>
      </c>
      <c r="AE60" s="113">
        <f t="shared" si="353"/>
        <v>38126548.992569469</v>
      </c>
      <c r="AF60" s="113">
        <f t="shared" si="354"/>
        <v>73445.902228972831</v>
      </c>
      <c r="AG60" s="113">
        <v>-5257.5928333333286</v>
      </c>
      <c r="AH60" s="113">
        <f t="shared" si="355"/>
        <v>38121291.399736136</v>
      </c>
      <c r="AI60" s="113">
        <f t="shared" si="356"/>
        <v>73427.268989404125</v>
      </c>
      <c r="AJ60" s="113">
        <v>-10871.272833333322</v>
      </c>
      <c r="AK60" s="113">
        <f t="shared" si="357"/>
        <v>38110420.126902804</v>
      </c>
      <c r="AL60" s="113">
        <f t="shared" si="358"/>
        <v>73411.736765124617</v>
      </c>
      <c r="AM60" s="113">
        <v>-12217.232833333343</v>
      </c>
      <c r="AN60" s="113">
        <f t="shared" si="359"/>
        <v>38098202.89406947</v>
      </c>
      <c r="AO60" s="113">
        <f t="shared" si="360"/>
        <v>73389.502352878641</v>
      </c>
      <c r="AP60" s="113">
        <v>-8578.9578333333338</v>
      </c>
      <c r="AQ60" s="113">
        <f t="shared" si="361"/>
        <v>38089623.936236136</v>
      </c>
      <c r="AR60" s="113">
        <f t="shared" si="362"/>
        <v>73369.475457976689</v>
      </c>
      <c r="AS60" s="113">
        <v>-7563.2248333333409</v>
      </c>
      <c r="AT60" s="113">
        <f t="shared" si="363"/>
        <v>38082060.711402804</v>
      </c>
      <c r="AU60" s="113">
        <f t="shared" si="364"/>
        <v>73353.930409321634</v>
      </c>
      <c r="AV60" s="113">
        <v>19772.642166666657</v>
      </c>
      <c r="AW60" s="113">
        <f t="shared" si="365"/>
        <v>38101833.35356947</v>
      </c>
      <c r="AX60" s="113">
        <f t="shared" si="366"/>
        <v>73365.688174080962</v>
      </c>
      <c r="AY60" s="113">
        <v>22388.010166666674</v>
      </c>
      <c r="AZ60" s="113">
        <f t="shared" si="367"/>
        <v>38124221.363736138</v>
      </c>
      <c r="BA60" s="113">
        <f t="shared" si="368"/>
        <v>73406.289213319833</v>
      </c>
      <c r="BB60" s="113">
        <v>10258.842166666669</v>
      </c>
      <c r="BC60" s="113">
        <f t="shared" si="369"/>
        <v>38134480.205902807</v>
      </c>
      <c r="BD60" s="113">
        <f t="shared" si="370"/>
        <v>73437.728388457166</v>
      </c>
      <c r="BE60" s="113">
        <v>-1592.549833333338</v>
      </c>
      <c r="BF60" s="113">
        <f t="shared" si="371"/>
        <v>38132887.656069472</v>
      </c>
      <c r="BG60" s="113">
        <f t="shared" si="372"/>
        <v>73446.07409602117</v>
      </c>
      <c r="BH60" s="113">
        <v>12797.107166666654</v>
      </c>
      <c r="BI60" s="113">
        <f t="shared" si="373"/>
        <v>38145684.763236143</v>
      </c>
      <c r="BJ60" s="113">
        <f t="shared" si="374"/>
        <v>73456.864172710411</v>
      </c>
      <c r="BK60" s="113">
        <v>14409.455166666681</v>
      </c>
      <c r="BL60" s="113">
        <f t="shared" si="375"/>
        <v>38160094.21840281</v>
      </c>
      <c r="BM60" s="113">
        <f t="shared" si="376"/>
        <v>73483.064305861059</v>
      </c>
      <c r="BN60" s="113">
        <v>69418.386454666703</v>
      </c>
      <c r="BO60" s="113">
        <f t="shared" si="377"/>
        <v>38229512.604857475</v>
      </c>
      <c r="BP60" s="113">
        <f t="shared" si="378"/>
        <v>73563.791175551523</v>
      </c>
      <c r="BQ60" s="113">
        <v>70417.571654666681</v>
      </c>
      <c r="BR60" s="113">
        <f t="shared" si="379"/>
        <v>38299930.176512145</v>
      </c>
      <c r="BS60" s="113">
        <f t="shared" si="380"/>
        <v>73698.454301190985</v>
      </c>
      <c r="BT60" s="113">
        <v>111206.37603066667</v>
      </c>
      <c r="BU60" s="113">
        <f t="shared" si="381"/>
        <v>38411136.552542813</v>
      </c>
      <c r="BV60" s="113">
        <f t="shared" si="382"/>
        <v>73873.359588907886</v>
      </c>
      <c r="BW60" s="113">
        <v>93539.389774666663</v>
      </c>
      <c r="BX60" s="113">
        <f t="shared" si="383"/>
        <v>38504675.942317478</v>
      </c>
      <c r="BY60" s="113">
        <f t="shared" si="384"/>
        <v>74070.531369024902</v>
      </c>
      <c r="BZ60" s="113">
        <v>91701.430534666666</v>
      </c>
      <c r="CA60" s="113">
        <f t="shared" si="385"/>
        <v>38596377.372852147</v>
      </c>
      <c r="CB60" s="113">
        <f t="shared" si="386"/>
        <v>74248.919733478106</v>
      </c>
      <c r="CC60" s="113">
        <v>125513.41879066668</v>
      </c>
      <c r="CD60" s="113">
        <f t="shared" si="387"/>
        <v>38721890.791642815</v>
      </c>
      <c r="CE60" s="113">
        <f t="shared" si="388"/>
        <v>74458.099338931075</v>
      </c>
      <c r="CG60" s="120">
        <f t="shared" si="389"/>
        <v>884508.86385753506</v>
      </c>
      <c r="CH60" s="117"/>
    </row>
    <row r="61" spans="1:86" s="91" customFormat="1">
      <c r="A61" s="91" t="s">
        <v>20</v>
      </c>
      <c r="B61" s="91" t="s">
        <v>51</v>
      </c>
      <c r="C61" s="91" t="s">
        <v>51</v>
      </c>
      <c r="D61" s="91" t="s">
        <v>76</v>
      </c>
      <c r="E61" s="91" t="s">
        <v>73</v>
      </c>
      <c r="F61" s="91" t="str">
        <f t="shared" si="338"/>
        <v>DGNLPWYU</v>
      </c>
      <c r="G61" s="91" t="str">
        <f t="shared" si="339"/>
        <v>GNLPWYU</v>
      </c>
      <c r="H61" s="140">
        <v>2.9512681602254311E-2</v>
      </c>
      <c r="I61" s="140">
        <v>2.3563484012093367E-2</v>
      </c>
      <c r="J61" s="113">
        <v>14861141.17</v>
      </c>
      <c r="K61" s="113">
        <f t="shared" si="340"/>
        <v>36549.343966363595</v>
      </c>
      <c r="L61" s="113">
        <v>-39184.463666666663</v>
      </c>
      <c r="M61" s="113">
        <f t="shared" si="341"/>
        <v>14821956.706333334</v>
      </c>
      <c r="N61" s="113">
        <f t="shared" si="342"/>
        <v>36501.159024699031</v>
      </c>
      <c r="O61" s="113">
        <v>-39184.463666666663</v>
      </c>
      <c r="P61" s="113">
        <f t="shared" si="343"/>
        <v>14782772.242666667</v>
      </c>
      <c r="Q61" s="113">
        <f t="shared" si="344"/>
        <v>36404.789141369918</v>
      </c>
      <c r="R61" s="113">
        <v>-39184.463666666663</v>
      </c>
      <c r="S61" s="113">
        <f t="shared" si="345"/>
        <v>14743587.779000001</v>
      </c>
      <c r="T61" s="113">
        <f t="shared" si="346"/>
        <v>36308.419258040791</v>
      </c>
      <c r="U61" s="113">
        <v>-39184.463666666663</v>
      </c>
      <c r="V61" s="113">
        <f t="shared" si="347"/>
        <v>14704403.315333335</v>
      </c>
      <c r="W61" s="113">
        <f t="shared" si="348"/>
        <v>36212.049374711678</v>
      </c>
      <c r="X61" s="113">
        <v>-39184.463666666663</v>
      </c>
      <c r="Y61" s="113">
        <f t="shared" si="349"/>
        <v>14665218.851666668</v>
      </c>
      <c r="Z61" s="113">
        <f t="shared" si="350"/>
        <v>36115.679491382558</v>
      </c>
      <c r="AA61" s="113">
        <v>-39184.463666666663</v>
      </c>
      <c r="AB61" s="113">
        <f t="shared" si="351"/>
        <v>14626034.388000002</v>
      </c>
      <c r="AC61" s="113">
        <f t="shared" si="352"/>
        <v>36019.309608053438</v>
      </c>
      <c r="AD61" s="113">
        <v>-39184.463666666663</v>
      </c>
      <c r="AE61" s="113">
        <f t="shared" si="353"/>
        <v>14586849.924333336</v>
      </c>
      <c r="AF61" s="113">
        <f t="shared" si="354"/>
        <v>28681.555518366658</v>
      </c>
      <c r="AG61" s="113">
        <v>-39184.463666666663</v>
      </c>
      <c r="AH61" s="113">
        <f t="shared" si="355"/>
        <v>14547665.46066667</v>
      </c>
      <c r="AI61" s="113">
        <f t="shared" si="356"/>
        <v>28604.611978105662</v>
      </c>
      <c r="AJ61" s="113">
        <v>-39184.463666666663</v>
      </c>
      <c r="AK61" s="113">
        <f t="shared" si="357"/>
        <v>14508480.997000003</v>
      </c>
      <c r="AL61" s="113">
        <f t="shared" si="358"/>
        <v>28527.668437844666</v>
      </c>
      <c r="AM61" s="113">
        <v>-39184.463666666663</v>
      </c>
      <c r="AN61" s="113">
        <f t="shared" si="359"/>
        <v>14469296.533333337</v>
      </c>
      <c r="AO61" s="113">
        <f t="shared" si="360"/>
        <v>28450.72489758367</v>
      </c>
      <c r="AP61" s="113">
        <v>-39184.463666666663</v>
      </c>
      <c r="AQ61" s="113">
        <f t="shared" si="361"/>
        <v>14430112.069666671</v>
      </c>
      <c r="AR61" s="113">
        <f t="shared" si="362"/>
        <v>28373.781357322674</v>
      </c>
      <c r="AS61" s="113">
        <v>-39184.463666666663</v>
      </c>
      <c r="AT61" s="113">
        <f t="shared" si="363"/>
        <v>14390927.606000004</v>
      </c>
      <c r="AU61" s="113">
        <f t="shared" si="364"/>
        <v>28296.837817061678</v>
      </c>
      <c r="AV61" s="113">
        <v>-39184.463666666663</v>
      </c>
      <c r="AW61" s="113">
        <f t="shared" si="365"/>
        <v>14351743.142333338</v>
      </c>
      <c r="AX61" s="113">
        <f t="shared" si="366"/>
        <v>28219.894276800682</v>
      </c>
      <c r="AY61" s="113">
        <v>-39184.463666666663</v>
      </c>
      <c r="AZ61" s="113">
        <f t="shared" si="367"/>
        <v>14312558.678666672</v>
      </c>
      <c r="BA61" s="113">
        <f t="shared" si="368"/>
        <v>28142.950736539689</v>
      </c>
      <c r="BB61" s="113">
        <v>-39184.463666666663</v>
      </c>
      <c r="BC61" s="113">
        <f t="shared" si="369"/>
        <v>14273374.215000005</v>
      </c>
      <c r="BD61" s="113">
        <f t="shared" si="370"/>
        <v>28066.007196278693</v>
      </c>
      <c r="BE61" s="113">
        <v>-39184.463666666663</v>
      </c>
      <c r="BF61" s="113">
        <f t="shared" si="371"/>
        <v>14234189.751333339</v>
      </c>
      <c r="BG61" s="113">
        <f t="shared" si="372"/>
        <v>27989.063656017697</v>
      </c>
      <c r="BH61" s="113">
        <v>-39184.463666666663</v>
      </c>
      <c r="BI61" s="113">
        <f t="shared" si="373"/>
        <v>14195005.287666673</v>
      </c>
      <c r="BJ61" s="113">
        <f t="shared" si="374"/>
        <v>27912.120115756701</v>
      </c>
      <c r="BK61" s="113">
        <v>-39184.463666666663</v>
      </c>
      <c r="BL61" s="113">
        <f t="shared" si="375"/>
        <v>14155820.824000007</v>
      </c>
      <c r="BM61" s="113">
        <f t="shared" si="376"/>
        <v>27835.176575495705</v>
      </c>
      <c r="BN61" s="113">
        <v>-39184.463666666663</v>
      </c>
      <c r="BO61" s="113">
        <f t="shared" si="377"/>
        <v>14116636.36033334</v>
      </c>
      <c r="BP61" s="113">
        <f t="shared" si="378"/>
        <v>27758.233035234709</v>
      </c>
      <c r="BQ61" s="113">
        <v>-39184.463666666663</v>
      </c>
      <c r="BR61" s="113">
        <f t="shared" si="379"/>
        <v>14077451.896666674</v>
      </c>
      <c r="BS61" s="113">
        <f t="shared" si="380"/>
        <v>27681.289494973713</v>
      </c>
      <c r="BT61" s="113">
        <v>-39184.463666666663</v>
      </c>
      <c r="BU61" s="113">
        <f t="shared" si="381"/>
        <v>14038267.433000008</v>
      </c>
      <c r="BV61" s="113">
        <f t="shared" si="382"/>
        <v>27604.345954712724</v>
      </c>
      <c r="BW61" s="113">
        <v>-39184.463666666663</v>
      </c>
      <c r="BX61" s="113">
        <f t="shared" si="383"/>
        <v>13999082.969333341</v>
      </c>
      <c r="BY61" s="113">
        <f t="shared" si="384"/>
        <v>27527.402414451728</v>
      </c>
      <c r="BZ61" s="113">
        <v>-39184.463666666663</v>
      </c>
      <c r="CA61" s="113">
        <f t="shared" si="385"/>
        <v>13959898.505666675</v>
      </c>
      <c r="CB61" s="113">
        <f t="shared" si="386"/>
        <v>27450.458874190732</v>
      </c>
      <c r="CC61" s="113">
        <v>-39184.463666666663</v>
      </c>
      <c r="CD61" s="113">
        <f t="shared" si="387"/>
        <v>13920714.042000009</v>
      </c>
      <c r="CE61" s="113">
        <f t="shared" si="388"/>
        <v>27373.515333929736</v>
      </c>
      <c r="CG61" s="120">
        <f t="shared" si="389"/>
        <v>333560.45766438253</v>
      </c>
      <c r="CH61" s="117"/>
    </row>
    <row r="62" spans="1:86" s="91" customFormat="1">
      <c r="A62" s="91" t="s">
        <v>3</v>
      </c>
      <c r="B62" s="91" t="s">
        <v>37</v>
      </c>
      <c r="C62" s="91" t="s">
        <v>35</v>
      </c>
      <c r="D62" s="91" t="s">
        <v>76</v>
      </c>
      <c r="E62" s="91" t="s">
        <v>73</v>
      </c>
      <c r="F62" s="91" t="str">
        <f t="shared" si="338"/>
        <v>DGNLPDGP</v>
      </c>
      <c r="G62" s="91" t="str">
        <f t="shared" si="339"/>
        <v>GNLPDGP</v>
      </c>
      <c r="H62" s="140">
        <v>3.0486692140658394E-2</v>
      </c>
      <c r="I62" s="140">
        <v>2.8018152455991641E-2</v>
      </c>
      <c r="J62" s="113">
        <v>2945142.67</v>
      </c>
      <c r="K62" s="113">
        <f t="shared" si="340"/>
        <v>7482.3048242172226</v>
      </c>
      <c r="L62" s="113">
        <v>-75791.276833333322</v>
      </c>
      <c r="M62" s="113">
        <f t="shared" si="341"/>
        <v>2869351.3931666664</v>
      </c>
      <c r="N62" s="113">
        <f t="shared" si="342"/>
        <v>7386.0287690603373</v>
      </c>
      <c r="O62" s="113">
        <v>-75791.276833333322</v>
      </c>
      <c r="P62" s="113">
        <f t="shared" si="343"/>
        <v>2793560.1163333328</v>
      </c>
      <c r="Q62" s="113">
        <f t="shared" si="344"/>
        <v>7193.4766587465647</v>
      </c>
      <c r="R62" s="113">
        <v>-75791.276833333322</v>
      </c>
      <c r="S62" s="113">
        <f t="shared" si="345"/>
        <v>2717768.8394999993</v>
      </c>
      <c r="T62" s="113">
        <f t="shared" si="346"/>
        <v>7000.9245484327957</v>
      </c>
      <c r="U62" s="113">
        <v>-75791.276833333322</v>
      </c>
      <c r="V62" s="113">
        <f t="shared" si="347"/>
        <v>2641977.5626666658</v>
      </c>
      <c r="W62" s="113">
        <f t="shared" si="348"/>
        <v>6808.3724381190232</v>
      </c>
      <c r="X62" s="113">
        <v>-75791.276833333322</v>
      </c>
      <c r="Y62" s="113">
        <f t="shared" si="349"/>
        <v>2566186.2858333322</v>
      </c>
      <c r="Z62" s="113">
        <f t="shared" si="350"/>
        <v>6615.8203278052533</v>
      </c>
      <c r="AA62" s="113">
        <v>-75791.276833333322</v>
      </c>
      <c r="AB62" s="113">
        <f t="shared" si="351"/>
        <v>2490395.0089999987</v>
      </c>
      <c r="AC62" s="113">
        <f t="shared" si="352"/>
        <v>6423.2682174914808</v>
      </c>
      <c r="AD62" s="113">
        <v>-75791.276833333322</v>
      </c>
      <c r="AE62" s="113">
        <f t="shared" si="353"/>
        <v>2414603.7321666651</v>
      </c>
      <c r="AF62" s="113">
        <f t="shared" si="354"/>
        <v>5726.2084386022789</v>
      </c>
      <c r="AG62" s="113">
        <v>-75791.276833333322</v>
      </c>
      <c r="AH62" s="113">
        <f t="shared" si="355"/>
        <v>2338812.4553333316</v>
      </c>
      <c r="AI62" s="113">
        <f t="shared" si="356"/>
        <v>5549.24747617306</v>
      </c>
      <c r="AJ62" s="113">
        <v>-75791.276833333322</v>
      </c>
      <c r="AK62" s="113">
        <f t="shared" si="357"/>
        <v>2263021.1784999981</v>
      </c>
      <c r="AL62" s="113">
        <f t="shared" si="358"/>
        <v>5372.2865137438439</v>
      </c>
      <c r="AM62" s="113">
        <v>-75791.276833333322</v>
      </c>
      <c r="AN62" s="113">
        <f t="shared" si="359"/>
        <v>2187229.9016666645</v>
      </c>
      <c r="AO62" s="113">
        <f t="shared" si="360"/>
        <v>5195.325551314626</v>
      </c>
      <c r="AP62" s="113">
        <v>-75791.276833333322</v>
      </c>
      <c r="AQ62" s="113">
        <f t="shared" si="361"/>
        <v>2111438.624833331</v>
      </c>
      <c r="AR62" s="113">
        <f t="shared" si="362"/>
        <v>5018.3645888854098</v>
      </c>
      <c r="AS62" s="113">
        <v>-75791.276833333322</v>
      </c>
      <c r="AT62" s="113">
        <f t="shared" si="363"/>
        <v>2035647.3479999977</v>
      </c>
      <c r="AU62" s="113">
        <f t="shared" si="364"/>
        <v>4841.4036264561919</v>
      </c>
      <c r="AV62" s="113">
        <v>-75791.276833333322</v>
      </c>
      <c r="AW62" s="113">
        <f t="shared" si="365"/>
        <v>1959856.0711666644</v>
      </c>
      <c r="AX62" s="113">
        <f t="shared" si="366"/>
        <v>4664.4426640269749</v>
      </c>
      <c r="AY62" s="113">
        <v>-75791.276833333322</v>
      </c>
      <c r="AZ62" s="113">
        <f t="shared" si="367"/>
        <v>1884064.7943333311</v>
      </c>
      <c r="BA62" s="113">
        <f t="shared" si="368"/>
        <v>4487.4817015977596</v>
      </c>
      <c r="BB62" s="113">
        <v>-75791.276833333322</v>
      </c>
      <c r="BC62" s="113">
        <f t="shared" si="369"/>
        <v>1808273.5174999977</v>
      </c>
      <c r="BD62" s="113">
        <f t="shared" si="370"/>
        <v>4310.5207391685417</v>
      </c>
      <c r="BE62" s="113">
        <v>-75791.276833333322</v>
      </c>
      <c r="BF62" s="113">
        <f t="shared" si="371"/>
        <v>1732482.2406666644</v>
      </c>
      <c r="BG62" s="113">
        <f t="shared" si="372"/>
        <v>4133.5597767393256</v>
      </c>
      <c r="BH62" s="113">
        <v>-75791.276833333322</v>
      </c>
      <c r="BI62" s="113">
        <f t="shared" si="373"/>
        <v>1656690.9638333311</v>
      </c>
      <c r="BJ62" s="113">
        <f t="shared" si="374"/>
        <v>3956.598814310109</v>
      </c>
      <c r="BK62" s="113">
        <v>-75791.276833333322</v>
      </c>
      <c r="BL62" s="113">
        <f t="shared" si="375"/>
        <v>1580899.6869999978</v>
      </c>
      <c r="BM62" s="113">
        <f t="shared" si="376"/>
        <v>3779.6378518808924</v>
      </c>
      <c r="BN62" s="113">
        <v>-75791.276833333322</v>
      </c>
      <c r="BO62" s="113">
        <f t="shared" si="377"/>
        <v>1505108.4101666645</v>
      </c>
      <c r="BP62" s="113">
        <f t="shared" si="378"/>
        <v>3602.6768894516754</v>
      </c>
      <c r="BQ62" s="113">
        <v>-75791.276833333322</v>
      </c>
      <c r="BR62" s="113">
        <f t="shared" si="379"/>
        <v>1429317.1333333312</v>
      </c>
      <c r="BS62" s="113">
        <f t="shared" si="380"/>
        <v>3425.7159270224588</v>
      </c>
      <c r="BT62" s="113">
        <v>-75791.276833333322</v>
      </c>
      <c r="BU62" s="113">
        <f t="shared" si="381"/>
        <v>1353525.8564999979</v>
      </c>
      <c r="BV62" s="113">
        <f t="shared" si="382"/>
        <v>3248.7549645932418</v>
      </c>
      <c r="BW62" s="113">
        <v>-75791.276833333322</v>
      </c>
      <c r="BX62" s="113">
        <f t="shared" si="383"/>
        <v>1277734.5796666646</v>
      </c>
      <c r="BY62" s="113">
        <f t="shared" si="384"/>
        <v>3071.7940021640256</v>
      </c>
      <c r="BZ62" s="113">
        <v>-75791.276833333322</v>
      </c>
      <c r="CA62" s="113">
        <f t="shared" si="385"/>
        <v>1201943.3028333313</v>
      </c>
      <c r="CB62" s="113">
        <f t="shared" si="386"/>
        <v>2894.8330397348086</v>
      </c>
      <c r="CC62" s="113">
        <v>-75791.276833333322</v>
      </c>
      <c r="CD62" s="113">
        <f t="shared" si="387"/>
        <v>1126152.025999998</v>
      </c>
      <c r="CE62" s="113">
        <f t="shared" si="388"/>
        <v>2717.8720773055925</v>
      </c>
      <c r="CG62" s="120">
        <f t="shared" si="389"/>
        <v>44293.888447995407</v>
      </c>
      <c r="CH62" s="117"/>
    </row>
    <row r="63" spans="1:86" s="91" customFormat="1">
      <c r="A63" s="91" t="s">
        <v>4</v>
      </c>
      <c r="B63" s="91" t="s">
        <v>37</v>
      </c>
      <c r="C63" s="91" t="s">
        <v>36</v>
      </c>
      <c r="D63" s="91" t="s">
        <v>76</v>
      </c>
      <c r="E63" s="91" t="s">
        <v>73</v>
      </c>
      <c r="F63" s="91" t="str">
        <f t="shared" si="338"/>
        <v>DGNLPDGU</v>
      </c>
      <c r="G63" s="91" t="str">
        <f t="shared" si="339"/>
        <v>GNLPDGU</v>
      </c>
      <c r="H63" s="140">
        <v>2.0281679319843222E-2</v>
      </c>
      <c r="I63" s="140">
        <v>1.9003343477649509E-2</v>
      </c>
      <c r="J63" s="113">
        <v>5593375.21</v>
      </c>
      <c r="K63" s="113">
        <f t="shared" si="340"/>
        <v>9453.5868603983945</v>
      </c>
      <c r="L63" s="113">
        <v>-159402.58499999993</v>
      </c>
      <c r="M63" s="113">
        <f t="shared" si="341"/>
        <v>5433972.625</v>
      </c>
      <c r="N63" s="113">
        <f t="shared" si="342"/>
        <v>9318.8805224098924</v>
      </c>
      <c r="O63" s="113">
        <v>-159402.58499999993</v>
      </c>
      <c r="P63" s="113">
        <f t="shared" si="343"/>
        <v>5274570.04</v>
      </c>
      <c r="Q63" s="113">
        <f t="shared" si="344"/>
        <v>9049.4678464328881</v>
      </c>
      <c r="R63" s="113">
        <v>-159402.58499999993</v>
      </c>
      <c r="S63" s="113">
        <f t="shared" si="345"/>
        <v>5115167.4550000001</v>
      </c>
      <c r="T63" s="113">
        <f t="shared" si="346"/>
        <v>8780.0551704558839</v>
      </c>
      <c r="U63" s="113">
        <v>-159402.58499999993</v>
      </c>
      <c r="V63" s="113">
        <f t="shared" si="347"/>
        <v>4955764.87</v>
      </c>
      <c r="W63" s="113">
        <f t="shared" si="348"/>
        <v>8510.6424944788796</v>
      </c>
      <c r="X63" s="113">
        <v>-159402.58499999993</v>
      </c>
      <c r="Y63" s="113">
        <f t="shared" si="349"/>
        <v>4796362.2850000001</v>
      </c>
      <c r="Z63" s="113">
        <f t="shared" si="350"/>
        <v>8241.2298185018753</v>
      </c>
      <c r="AA63" s="113">
        <v>-159402.58499999993</v>
      </c>
      <c r="AB63" s="113">
        <f t="shared" si="351"/>
        <v>4636959.7</v>
      </c>
      <c r="AC63" s="113">
        <f t="shared" si="352"/>
        <v>7971.8171425248702</v>
      </c>
      <c r="AD63" s="113">
        <v>-159402.58499999993</v>
      </c>
      <c r="AE63" s="113">
        <f t="shared" si="353"/>
        <v>4477557.1150000002</v>
      </c>
      <c r="AF63" s="113">
        <f t="shared" si="354"/>
        <v>7216.9289028440435</v>
      </c>
      <c r="AG63" s="113">
        <v>-159402.58499999993</v>
      </c>
      <c r="AH63" s="113">
        <f t="shared" si="355"/>
        <v>4318154.53</v>
      </c>
      <c r="AI63" s="113">
        <f t="shared" si="356"/>
        <v>6964.4970633456905</v>
      </c>
      <c r="AJ63" s="113">
        <v>-159402.58499999993</v>
      </c>
      <c r="AK63" s="113">
        <f t="shared" si="357"/>
        <v>4158751.9450000003</v>
      </c>
      <c r="AL63" s="113">
        <f t="shared" si="358"/>
        <v>6712.0652238473403</v>
      </c>
      <c r="AM63" s="113">
        <v>-159402.58499999993</v>
      </c>
      <c r="AN63" s="113">
        <f t="shared" si="359"/>
        <v>3999349.3600000003</v>
      </c>
      <c r="AO63" s="113">
        <f t="shared" si="360"/>
        <v>6459.6333843489883</v>
      </c>
      <c r="AP63" s="113">
        <v>-159402.58499999993</v>
      </c>
      <c r="AQ63" s="113">
        <f t="shared" si="361"/>
        <v>3839946.7750000004</v>
      </c>
      <c r="AR63" s="113">
        <f t="shared" si="362"/>
        <v>6207.2015448506363</v>
      </c>
      <c r="AS63" s="113">
        <v>-159402.58499999993</v>
      </c>
      <c r="AT63" s="113">
        <f t="shared" si="363"/>
        <v>3680544.1900000004</v>
      </c>
      <c r="AU63" s="113">
        <f t="shared" si="364"/>
        <v>5954.7697053522852</v>
      </c>
      <c r="AV63" s="113">
        <v>-159402.58499999993</v>
      </c>
      <c r="AW63" s="113">
        <f t="shared" si="365"/>
        <v>3521141.6050000004</v>
      </c>
      <c r="AX63" s="113">
        <f t="shared" si="366"/>
        <v>5702.3378658539332</v>
      </c>
      <c r="AY63" s="113">
        <v>-159402.58499999993</v>
      </c>
      <c r="AZ63" s="113">
        <f t="shared" si="367"/>
        <v>3361739.0200000005</v>
      </c>
      <c r="BA63" s="113">
        <f t="shared" si="368"/>
        <v>5449.9060263555812</v>
      </c>
      <c r="BB63" s="113">
        <v>-159402.58499999993</v>
      </c>
      <c r="BC63" s="113">
        <f t="shared" si="369"/>
        <v>3202336.4350000005</v>
      </c>
      <c r="BD63" s="113">
        <f t="shared" si="370"/>
        <v>5197.4741868572291</v>
      </c>
      <c r="BE63" s="113">
        <v>-159402.58499999993</v>
      </c>
      <c r="BF63" s="113">
        <f t="shared" si="371"/>
        <v>3042933.8500000006</v>
      </c>
      <c r="BG63" s="113">
        <f t="shared" si="372"/>
        <v>4945.0423473588771</v>
      </c>
      <c r="BH63" s="113">
        <v>-159402.58499999993</v>
      </c>
      <c r="BI63" s="113">
        <f t="shared" si="373"/>
        <v>2883531.2650000006</v>
      </c>
      <c r="BJ63" s="113">
        <f t="shared" si="374"/>
        <v>4692.610507860526</v>
      </c>
      <c r="BK63" s="113">
        <v>-159402.58499999993</v>
      </c>
      <c r="BL63" s="113">
        <f t="shared" si="375"/>
        <v>2724128.6800000006</v>
      </c>
      <c r="BM63" s="113">
        <f t="shared" si="376"/>
        <v>4440.178668362174</v>
      </c>
      <c r="BN63" s="113">
        <v>-159402.58499999993</v>
      </c>
      <c r="BO63" s="113">
        <f t="shared" si="377"/>
        <v>2564726.0950000007</v>
      </c>
      <c r="BP63" s="113">
        <f t="shared" si="378"/>
        <v>4187.746828863822</v>
      </c>
      <c r="BQ63" s="113">
        <v>-159402.58499999993</v>
      </c>
      <c r="BR63" s="113">
        <f t="shared" si="379"/>
        <v>2405323.5100000007</v>
      </c>
      <c r="BS63" s="113">
        <f t="shared" si="380"/>
        <v>3935.3149893654704</v>
      </c>
      <c r="BT63" s="113">
        <v>-159402.58499999993</v>
      </c>
      <c r="BU63" s="113">
        <f t="shared" si="381"/>
        <v>2245920.9250000007</v>
      </c>
      <c r="BV63" s="113">
        <f t="shared" si="382"/>
        <v>3682.8831498671188</v>
      </c>
      <c r="BW63" s="113">
        <v>-159402.58499999993</v>
      </c>
      <c r="BX63" s="113">
        <f t="shared" si="383"/>
        <v>2086518.3400000008</v>
      </c>
      <c r="BY63" s="113">
        <f t="shared" si="384"/>
        <v>3430.4513103687673</v>
      </c>
      <c r="BZ63" s="113">
        <v>-159402.58499999993</v>
      </c>
      <c r="CA63" s="113">
        <f t="shared" si="385"/>
        <v>1927115.7550000008</v>
      </c>
      <c r="CB63" s="113">
        <f t="shared" si="386"/>
        <v>3178.0194708704153</v>
      </c>
      <c r="CC63" s="113">
        <v>-159402.58499999993</v>
      </c>
      <c r="CD63" s="113">
        <f t="shared" si="387"/>
        <v>1767713.1700000009</v>
      </c>
      <c r="CE63" s="113">
        <f t="shared" si="388"/>
        <v>2925.5876313720637</v>
      </c>
      <c r="CG63" s="120">
        <f t="shared" si="389"/>
        <v>51767.55298335597</v>
      </c>
      <c r="CH63" s="117"/>
    </row>
    <row r="64" spans="1:86" s="91" customFormat="1">
      <c r="A64" s="91" t="s">
        <v>5</v>
      </c>
      <c r="B64" s="91" t="s">
        <v>37</v>
      </c>
      <c r="C64" s="91" t="s">
        <v>37</v>
      </c>
      <c r="D64" s="91" t="s">
        <v>76</v>
      </c>
      <c r="E64" s="91" t="s">
        <v>73</v>
      </c>
      <c r="F64" s="91" t="str">
        <f t="shared" si="338"/>
        <v>DGNLPSG</v>
      </c>
      <c r="G64" s="91" t="str">
        <f t="shared" si="339"/>
        <v>GNLPSG</v>
      </c>
      <c r="H64" s="140">
        <v>3.5147281856515604E-2</v>
      </c>
      <c r="I64" s="140">
        <v>3.4635748619651664E-2</v>
      </c>
      <c r="J64" s="113">
        <v>225749365.11999997</v>
      </c>
      <c r="K64" s="113">
        <f t="shared" si="340"/>
        <v>661206.3804001743</v>
      </c>
      <c r="L64" s="113">
        <v>-152524.43233333339</v>
      </c>
      <c r="M64" s="113">
        <f t="shared" si="341"/>
        <v>225596840.68766665</v>
      </c>
      <c r="N64" s="113">
        <f t="shared" si="342"/>
        <v>660983.01293295668</v>
      </c>
      <c r="O64" s="113">
        <v>444179.94766666665</v>
      </c>
      <c r="P64" s="113">
        <f t="shared" si="343"/>
        <v>226041020.63533333</v>
      </c>
      <c r="Q64" s="113">
        <f t="shared" si="344"/>
        <v>661410.13370805781</v>
      </c>
      <c r="R64" s="113">
        <v>5845121.2776666656</v>
      </c>
      <c r="S64" s="113">
        <f t="shared" si="345"/>
        <v>231886141.91299999</v>
      </c>
      <c r="T64" s="113">
        <f t="shared" si="346"/>
        <v>670620.62716002937</v>
      </c>
      <c r="U64" s="113">
        <v>-7133.6823333337088</v>
      </c>
      <c r="V64" s="113">
        <f t="shared" si="347"/>
        <v>231879008.23066667</v>
      </c>
      <c r="W64" s="113">
        <f t="shared" si="348"/>
        <v>679170.18530536373</v>
      </c>
      <c r="X64" s="113">
        <v>374703.77766666625</v>
      </c>
      <c r="Y64" s="113">
        <f t="shared" si="349"/>
        <v>232253712.00833333</v>
      </c>
      <c r="Z64" s="113">
        <f t="shared" si="350"/>
        <v>679708.48071130982</v>
      </c>
      <c r="AA64" s="113">
        <v>4060910.1376666646</v>
      </c>
      <c r="AB64" s="113">
        <f t="shared" si="351"/>
        <v>236314622.146</v>
      </c>
      <c r="AC64" s="113">
        <f t="shared" si="352"/>
        <v>686204.3045650142</v>
      </c>
      <c r="AD64" s="113">
        <v>235642.92766666639</v>
      </c>
      <c r="AE64" s="113">
        <f t="shared" si="353"/>
        <v>236550265.07366666</v>
      </c>
      <c r="AF64" s="113">
        <f t="shared" si="354"/>
        <v>682417.89020001295</v>
      </c>
      <c r="AG64" s="113">
        <v>-267094.5423333334</v>
      </c>
      <c r="AH64" s="113">
        <f t="shared" si="355"/>
        <v>236283170.53133333</v>
      </c>
      <c r="AI64" s="113">
        <f t="shared" si="356"/>
        <v>682372.50060754304</v>
      </c>
      <c r="AJ64" s="113">
        <v>-247816.54233333337</v>
      </c>
      <c r="AK64" s="113">
        <f t="shared" si="357"/>
        <v>236035353.98899999</v>
      </c>
      <c r="AL64" s="113">
        <f t="shared" si="358"/>
        <v>681629.40348712693</v>
      </c>
      <c r="AM64" s="113">
        <v>-295094.5423333334</v>
      </c>
      <c r="AN64" s="113">
        <f t="shared" si="359"/>
        <v>235740259.44666666</v>
      </c>
      <c r="AO64" s="113">
        <f t="shared" si="360"/>
        <v>680845.89799332118</v>
      </c>
      <c r="AP64" s="113">
        <v>-190640.13233333334</v>
      </c>
      <c r="AQ64" s="113">
        <f t="shared" si="361"/>
        <v>235549619.31433332</v>
      </c>
      <c r="AR64" s="113">
        <f t="shared" si="362"/>
        <v>680144.90698967106</v>
      </c>
      <c r="AS64" s="113">
        <v>472328.95766666654</v>
      </c>
      <c r="AT64" s="113">
        <f t="shared" si="363"/>
        <v>236021948.27199998</v>
      </c>
      <c r="AU64" s="113">
        <f t="shared" si="364"/>
        <v>680551.42796230479</v>
      </c>
      <c r="AV64" s="113">
        <v>-319691.09233333339</v>
      </c>
      <c r="AW64" s="113">
        <f t="shared" si="365"/>
        <v>235702257.17966664</v>
      </c>
      <c r="AX64" s="113">
        <f t="shared" si="366"/>
        <v>680771.70824286831</v>
      </c>
      <c r="AY64" s="113">
        <v>158922.78766666638</v>
      </c>
      <c r="AZ64" s="113">
        <f t="shared" si="367"/>
        <v>235861179.96733332</v>
      </c>
      <c r="BA64" s="113">
        <f t="shared" si="368"/>
        <v>680539.69446843327</v>
      </c>
      <c r="BB64" s="113">
        <v>98308.787666666612</v>
      </c>
      <c r="BC64" s="113">
        <f t="shared" si="369"/>
        <v>235959488.755</v>
      </c>
      <c r="BD64" s="113">
        <f t="shared" si="370"/>
        <v>680910.91980927845</v>
      </c>
      <c r="BE64" s="113">
        <v>3074679.237666667</v>
      </c>
      <c r="BF64" s="113">
        <f t="shared" si="371"/>
        <v>239034167.99266666</v>
      </c>
      <c r="BG64" s="113">
        <f t="shared" si="372"/>
        <v>685490.03712672053</v>
      </c>
      <c r="BH64" s="113">
        <v>1840743.4276666667</v>
      </c>
      <c r="BI64" s="113">
        <f t="shared" si="373"/>
        <v>240874911.42033333</v>
      </c>
      <c r="BJ64" s="113">
        <f t="shared" si="374"/>
        <v>692583.75978487974</v>
      </c>
      <c r="BK64" s="113">
        <v>3047328.677666666</v>
      </c>
      <c r="BL64" s="113">
        <f t="shared" si="375"/>
        <v>243922240.09799999</v>
      </c>
      <c r="BM64" s="113">
        <f t="shared" si="376"/>
        <v>699638.01131300721</v>
      </c>
      <c r="BN64" s="113">
        <v>-285936.49809333339</v>
      </c>
      <c r="BO64" s="113">
        <f t="shared" si="377"/>
        <v>243636303.59990665</v>
      </c>
      <c r="BP64" s="113">
        <f t="shared" si="378"/>
        <v>703623.13153683941</v>
      </c>
      <c r="BQ64" s="113">
        <v>-267303.09873333341</v>
      </c>
      <c r="BR64" s="113">
        <f t="shared" si="379"/>
        <v>243369000.50117332</v>
      </c>
      <c r="BS64" s="113">
        <f t="shared" si="380"/>
        <v>702824.72038675088</v>
      </c>
      <c r="BT64" s="113">
        <v>-222622.15177333332</v>
      </c>
      <c r="BU64" s="113">
        <f t="shared" si="381"/>
        <v>243146378.34939998</v>
      </c>
      <c r="BV64" s="113">
        <f t="shared" si="382"/>
        <v>702117.68172762718</v>
      </c>
      <c r="BW64" s="113">
        <v>-256052.52433333336</v>
      </c>
      <c r="BX64" s="113">
        <f t="shared" si="383"/>
        <v>242890325.82506666</v>
      </c>
      <c r="BY64" s="113">
        <f t="shared" si="384"/>
        <v>701426.87940461782</v>
      </c>
      <c r="BZ64" s="113">
        <v>-178910.88537333329</v>
      </c>
      <c r="CA64" s="113">
        <f t="shared" si="385"/>
        <v>242711414.93969333</v>
      </c>
      <c r="CB64" s="113">
        <f t="shared" si="386"/>
        <v>700799.15926639503</v>
      </c>
      <c r="CC64" s="113">
        <v>578012.25406666659</v>
      </c>
      <c r="CD64" s="113">
        <f t="shared" si="387"/>
        <v>243289427.19376001</v>
      </c>
      <c r="CE64" s="113">
        <f t="shared" si="388"/>
        <v>701375.12487805437</v>
      </c>
      <c r="CG64" s="120">
        <f t="shared" si="389"/>
        <v>8332100.8279454727</v>
      </c>
      <c r="CH64" s="117"/>
    </row>
    <row r="65" spans="1:86" s="91" customFormat="1">
      <c r="A65" s="91" t="s">
        <v>23</v>
      </c>
      <c r="B65" s="91" t="s">
        <v>53</v>
      </c>
      <c r="C65" s="91" t="s">
        <v>53</v>
      </c>
      <c r="D65" s="91" t="s">
        <v>76</v>
      </c>
      <c r="E65" s="91" t="s">
        <v>73</v>
      </c>
      <c r="F65" s="91" t="str">
        <f t="shared" si="338"/>
        <v>DGNLPSO</v>
      </c>
      <c r="G65" s="91" t="str">
        <f t="shared" si="339"/>
        <v>GNLPSO</v>
      </c>
      <c r="H65" s="140">
        <v>6.1839355811753344E-2</v>
      </c>
      <c r="I65" s="140">
        <v>6.0645709197876818E-2</v>
      </c>
      <c r="J65" s="113">
        <v>237296121.45000002</v>
      </c>
      <c r="K65" s="113">
        <f t="shared" si="340"/>
        <v>1222853.2739246322</v>
      </c>
      <c r="L65" s="113">
        <v>-1360661.0487815142</v>
      </c>
      <c r="M65" s="113">
        <f t="shared" si="341"/>
        <v>235935460.4012185</v>
      </c>
      <c r="N65" s="113">
        <f t="shared" si="342"/>
        <v>1219347.340477349</v>
      </c>
      <c r="O65" s="113">
        <v>-1468153.3154613613</v>
      </c>
      <c r="P65" s="113">
        <f t="shared" si="343"/>
        <v>234467307.08575714</v>
      </c>
      <c r="Q65" s="113">
        <f t="shared" si="344"/>
        <v>1212058.5047275235</v>
      </c>
      <c r="R65" s="113">
        <v>2557856.8562973747</v>
      </c>
      <c r="S65" s="113">
        <f t="shared" si="345"/>
        <v>237025163.94205451</v>
      </c>
      <c r="T65" s="113">
        <f t="shared" si="346"/>
        <v>1214866.2782688187</v>
      </c>
      <c r="U65" s="113">
        <v>-693976.58163213823</v>
      </c>
      <c r="V65" s="113">
        <f t="shared" si="347"/>
        <v>236331187.36042237</v>
      </c>
      <c r="W65" s="113">
        <f t="shared" si="348"/>
        <v>1219668.8264144659</v>
      </c>
      <c r="X65" s="113">
        <v>-1125625.3664327005</v>
      </c>
      <c r="Y65" s="113">
        <f t="shared" si="349"/>
        <v>235205561.99398968</v>
      </c>
      <c r="Z65" s="113">
        <f t="shared" si="350"/>
        <v>1214980.3675685434</v>
      </c>
      <c r="AA65" s="113">
        <v>2849425.6969321957</v>
      </c>
      <c r="AB65" s="113">
        <f t="shared" si="351"/>
        <v>238054987.69092187</v>
      </c>
      <c r="AC65" s="113">
        <f t="shared" si="352"/>
        <v>1219421.9801513008</v>
      </c>
      <c r="AD65" s="113">
        <v>-614120.68630597019</v>
      </c>
      <c r="AE65" s="113">
        <f t="shared" si="353"/>
        <v>237440867.0046159</v>
      </c>
      <c r="AF65" s="113">
        <f t="shared" si="354"/>
        <v>1201532.6386942281</v>
      </c>
      <c r="AG65" s="113">
        <v>-611869.14417093096</v>
      </c>
      <c r="AH65" s="113">
        <f t="shared" si="355"/>
        <v>236828997.86044496</v>
      </c>
      <c r="AI65" s="113">
        <f t="shared" si="356"/>
        <v>1198434.6794134506</v>
      </c>
      <c r="AJ65" s="113">
        <v>-610544.29426571529</v>
      </c>
      <c r="AK65" s="113">
        <f t="shared" si="357"/>
        <v>236218453.56617925</v>
      </c>
      <c r="AL65" s="113">
        <f t="shared" si="358"/>
        <v>1195345.757333992</v>
      </c>
      <c r="AM65" s="113">
        <v>-609016.03097178903</v>
      </c>
      <c r="AN65" s="113">
        <f t="shared" si="359"/>
        <v>235609437.53520745</v>
      </c>
      <c r="AO65" s="113">
        <f t="shared" si="360"/>
        <v>1192264.0447992578</v>
      </c>
      <c r="AP65" s="113">
        <v>-607444.42745431152</v>
      </c>
      <c r="AQ65" s="113">
        <f t="shared" si="361"/>
        <v>235001993.10775313</v>
      </c>
      <c r="AR65" s="113">
        <f t="shared" si="362"/>
        <v>1189190.1653320733</v>
      </c>
      <c r="AS65" s="113">
        <v>-607208.30476854125</v>
      </c>
      <c r="AT65" s="113">
        <f t="shared" si="363"/>
        <v>234394784.8029846</v>
      </c>
      <c r="AU65" s="113">
        <f t="shared" si="364"/>
        <v>1186120.8538164571</v>
      </c>
      <c r="AV65" s="113">
        <v>-607709.41494471079</v>
      </c>
      <c r="AW65" s="113">
        <f t="shared" si="365"/>
        <v>233787075.38803989</v>
      </c>
      <c r="AX65" s="113">
        <f t="shared" si="366"/>
        <v>1183050.8727027455</v>
      </c>
      <c r="AY65" s="113">
        <v>-607279.27775976434</v>
      </c>
      <c r="AZ65" s="113">
        <f t="shared" si="367"/>
        <v>233179796.11028013</v>
      </c>
      <c r="BA65" s="113">
        <f t="shared" si="368"/>
        <v>1179980.7122470594</v>
      </c>
      <c r="BB65" s="113">
        <v>-606029.65112853842</v>
      </c>
      <c r="BC65" s="113">
        <f t="shared" si="369"/>
        <v>232573766.4591516</v>
      </c>
      <c r="BD65" s="113">
        <f t="shared" si="370"/>
        <v>1176914.7963942033</v>
      </c>
      <c r="BE65" s="113">
        <v>-608889.68542858586</v>
      </c>
      <c r="BF65" s="113">
        <f t="shared" si="371"/>
        <v>231964876.77372301</v>
      </c>
      <c r="BG65" s="113">
        <f t="shared" si="372"/>
        <v>1173844.8111948818</v>
      </c>
      <c r="BH65" s="113">
        <v>-609380.74735498358</v>
      </c>
      <c r="BI65" s="113">
        <f t="shared" si="373"/>
        <v>231355496.02636802</v>
      </c>
      <c r="BJ65" s="113">
        <f t="shared" si="374"/>
        <v>1170766.3580952582</v>
      </c>
      <c r="BK65" s="113">
        <v>588838.90367722954</v>
      </c>
      <c r="BL65" s="113">
        <f t="shared" si="375"/>
        <v>231944334.93004525</v>
      </c>
      <c r="BM65" s="113">
        <f t="shared" si="376"/>
        <v>1170714.4508170052</v>
      </c>
      <c r="BN65" s="113">
        <v>-547817.32966460672</v>
      </c>
      <c r="BO65" s="113">
        <f t="shared" si="377"/>
        <v>231396517.60038063</v>
      </c>
      <c r="BP65" s="113">
        <f t="shared" si="378"/>
        <v>1170818.1084190223</v>
      </c>
      <c r="BQ65" s="113">
        <v>-544611.03187243722</v>
      </c>
      <c r="BR65" s="113">
        <f t="shared" si="379"/>
        <v>230851906.56850818</v>
      </c>
      <c r="BS65" s="113">
        <f t="shared" si="380"/>
        <v>1168057.6462218019</v>
      </c>
      <c r="BT65" s="113">
        <v>1618046.66814345</v>
      </c>
      <c r="BU65" s="113">
        <f t="shared" si="381"/>
        <v>232469953.23665163</v>
      </c>
      <c r="BV65" s="113">
        <f t="shared" si="382"/>
        <v>1170770.1156151323</v>
      </c>
      <c r="BW65" s="113">
        <v>-539515.71864121698</v>
      </c>
      <c r="BX65" s="113">
        <f t="shared" si="383"/>
        <v>231930437.51801041</v>
      </c>
      <c r="BY65" s="113">
        <f t="shared" si="384"/>
        <v>1173495.4603786499</v>
      </c>
      <c r="BZ65" s="113">
        <v>7376452.2568085855</v>
      </c>
      <c r="CA65" s="113">
        <f t="shared" si="385"/>
        <v>239306889.77481899</v>
      </c>
      <c r="CB65" s="113">
        <f t="shared" si="386"/>
        <v>1190771.7464244014</v>
      </c>
      <c r="CC65" s="113">
        <v>-536221.96196180966</v>
      </c>
      <c r="CD65" s="113">
        <f t="shared" si="387"/>
        <v>238770667.81285718</v>
      </c>
      <c r="CE65" s="113">
        <f t="shared" si="388"/>
        <v>1208056.3554788923</v>
      </c>
      <c r="CG65" s="120">
        <f t="shared" si="389"/>
        <v>14137241.433989055</v>
      </c>
      <c r="CH65" s="117"/>
    </row>
    <row r="66" spans="1:86" s="91" customFormat="1">
      <c r="A66" s="91" t="s">
        <v>23</v>
      </c>
      <c r="B66" s="91" t="s">
        <v>37</v>
      </c>
      <c r="C66" s="91" t="s">
        <v>38</v>
      </c>
      <c r="D66" s="91" t="s">
        <v>76</v>
      </c>
      <c r="E66" s="91" t="s">
        <v>73</v>
      </c>
      <c r="F66" s="91" t="str">
        <f t="shared" si="338"/>
        <v>DGNLPSSGCH</v>
      </c>
      <c r="G66" s="91" t="str">
        <f t="shared" si="339"/>
        <v>GNLPSSGCH</v>
      </c>
      <c r="H66" s="140">
        <v>2.933826706817599E-2</v>
      </c>
      <c r="I66" s="140">
        <v>3.1361195863215778E-2</v>
      </c>
      <c r="J66" s="113">
        <v>4318547.74</v>
      </c>
      <c r="K66" s="113">
        <f t="shared" si="340"/>
        <v>10558.225578565654</v>
      </c>
      <c r="L66" s="113">
        <v>-23465.284166666668</v>
      </c>
      <c r="M66" s="113">
        <f t="shared" si="341"/>
        <v>4295082.4558333335</v>
      </c>
      <c r="N66" s="113">
        <f t="shared" si="342"/>
        <v>10529.540962994308</v>
      </c>
      <c r="O66" s="113">
        <v>-23465.284166666668</v>
      </c>
      <c r="P66" s="113">
        <f t="shared" si="343"/>
        <v>4271617.1716666669</v>
      </c>
      <c r="Q66" s="113">
        <f t="shared" si="344"/>
        <v>10472.171731851617</v>
      </c>
      <c r="R66" s="113">
        <v>-23465.284166666668</v>
      </c>
      <c r="S66" s="113">
        <f t="shared" si="345"/>
        <v>4248151.8875000002</v>
      </c>
      <c r="T66" s="113">
        <f t="shared" si="346"/>
        <v>10414.802500708922</v>
      </c>
      <c r="U66" s="113">
        <v>-23465.284166666668</v>
      </c>
      <c r="V66" s="113">
        <f t="shared" si="347"/>
        <v>4224686.6033333335</v>
      </c>
      <c r="W66" s="113">
        <f t="shared" si="348"/>
        <v>10357.433269566232</v>
      </c>
      <c r="X66" s="113">
        <v>-23465.284166666668</v>
      </c>
      <c r="Y66" s="113">
        <f t="shared" si="349"/>
        <v>4201221.3191666668</v>
      </c>
      <c r="Z66" s="113">
        <f t="shared" si="350"/>
        <v>10300.064038423538</v>
      </c>
      <c r="AA66" s="113">
        <v>28324.31583333333</v>
      </c>
      <c r="AB66" s="113">
        <f t="shared" si="351"/>
        <v>4229545.6349999998</v>
      </c>
      <c r="AC66" s="113">
        <f t="shared" si="352"/>
        <v>10306.003853787262</v>
      </c>
      <c r="AD66" s="113">
        <v>-23465.284166666668</v>
      </c>
      <c r="AE66" s="113">
        <f t="shared" si="353"/>
        <v>4206080.3508333331</v>
      </c>
      <c r="AF66" s="113">
        <f t="shared" si="354"/>
        <v>11022.971615439659</v>
      </c>
      <c r="AG66" s="113">
        <v>-23465.284166666668</v>
      </c>
      <c r="AH66" s="113">
        <f t="shared" si="355"/>
        <v>4182615.0666666664</v>
      </c>
      <c r="AI66" s="113">
        <f t="shared" si="356"/>
        <v>10961.64666771159</v>
      </c>
      <c r="AJ66" s="113">
        <v>-23465.284166666668</v>
      </c>
      <c r="AK66" s="113">
        <f t="shared" si="357"/>
        <v>4159149.7824999997</v>
      </c>
      <c r="AL66" s="113">
        <f t="shared" si="358"/>
        <v>10900.321719983518</v>
      </c>
      <c r="AM66" s="113">
        <v>-23465.284166666668</v>
      </c>
      <c r="AN66" s="113">
        <f t="shared" si="359"/>
        <v>4135684.4983333331</v>
      </c>
      <c r="AO66" s="113">
        <f t="shared" si="360"/>
        <v>10838.996772255448</v>
      </c>
      <c r="AP66" s="113">
        <v>-23465.284166666668</v>
      </c>
      <c r="AQ66" s="113">
        <f t="shared" si="361"/>
        <v>4112219.2141666664</v>
      </c>
      <c r="AR66" s="113">
        <f t="shared" si="362"/>
        <v>10777.671824527377</v>
      </c>
      <c r="AS66" s="113">
        <v>-23465.284166666668</v>
      </c>
      <c r="AT66" s="113">
        <f t="shared" si="363"/>
        <v>4088753.9299999997</v>
      </c>
      <c r="AU66" s="113">
        <f t="shared" si="364"/>
        <v>10716.346876799305</v>
      </c>
      <c r="AV66" s="113">
        <v>-23465.284166666668</v>
      </c>
      <c r="AW66" s="113">
        <f t="shared" si="365"/>
        <v>4065288.645833333</v>
      </c>
      <c r="AX66" s="113">
        <f t="shared" si="366"/>
        <v>10655.021929071236</v>
      </c>
      <c r="AY66" s="113">
        <v>-23465.284166666668</v>
      </c>
      <c r="AZ66" s="113">
        <f t="shared" si="367"/>
        <v>4041823.3616666663</v>
      </c>
      <c r="BA66" s="113">
        <f t="shared" si="368"/>
        <v>10593.696981343164</v>
      </c>
      <c r="BB66" s="113">
        <v>-23465.284166666668</v>
      </c>
      <c r="BC66" s="113">
        <f t="shared" si="369"/>
        <v>4018358.0774999997</v>
      </c>
      <c r="BD66" s="113">
        <f t="shared" si="370"/>
        <v>10532.372033615093</v>
      </c>
      <c r="BE66" s="113">
        <v>-23465.284166666668</v>
      </c>
      <c r="BF66" s="113">
        <f t="shared" si="371"/>
        <v>3994892.793333333</v>
      </c>
      <c r="BG66" s="113">
        <f t="shared" si="372"/>
        <v>10471.047085887023</v>
      </c>
      <c r="BH66" s="113">
        <v>-23465.284166666668</v>
      </c>
      <c r="BI66" s="113">
        <f t="shared" si="373"/>
        <v>3971427.5091666663</v>
      </c>
      <c r="BJ66" s="113">
        <f t="shared" si="374"/>
        <v>10409.722138158952</v>
      </c>
      <c r="BK66" s="113">
        <v>231374.99583333332</v>
      </c>
      <c r="BL66" s="113">
        <f t="shared" si="375"/>
        <v>4202802.5049999999</v>
      </c>
      <c r="BM66" s="113">
        <f t="shared" si="376"/>
        <v>10681.401187719079</v>
      </c>
      <c r="BN66" s="113">
        <v>-23465.284166666668</v>
      </c>
      <c r="BO66" s="113">
        <f t="shared" si="377"/>
        <v>4179337.2208333332</v>
      </c>
      <c r="BP66" s="113">
        <f t="shared" si="378"/>
        <v>10953.080237279208</v>
      </c>
      <c r="BQ66" s="113">
        <v>-23465.284166666668</v>
      </c>
      <c r="BR66" s="113">
        <f t="shared" si="379"/>
        <v>4155871.9366666665</v>
      </c>
      <c r="BS66" s="113">
        <f t="shared" si="380"/>
        <v>10891.755289551136</v>
      </c>
      <c r="BT66" s="113">
        <v>-23465.284166666668</v>
      </c>
      <c r="BU66" s="113">
        <f t="shared" si="381"/>
        <v>4132406.6524999999</v>
      </c>
      <c r="BV66" s="113">
        <f t="shared" si="382"/>
        <v>10830.430341823065</v>
      </c>
      <c r="BW66" s="113">
        <v>-23465.284166666668</v>
      </c>
      <c r="BX66" s="113">
        <f t="shared" si="383"/>
        <v>4108941.3683333332</v>
      </c>
      <c r="BY66" s="113">
        <f t="shared" si="384"/>
        <v>10769.105394094995</v>
      </c>
      <c r="BZ66" s="113">
        <v>-23465.284166666668</v>
      </c>
      <c r="CA66" s="113">
        <f t="shared" si="385"/>
        <v>4085476.0841666665</v>
      </c>
      <c r="CB66" s="113">
        <f t="shared" si="386"/>
        <v>10707.780446366924</v>
      </c>
      <c r="CC66" s="113">
        <v>-23465.284166666668</v>
      </c>
      <c r="CD66" s="113">
        <f t="shared" si="387"/>
        <v>4062010.8</v>
      </c>
      <c r="CE66" s="113">
        <f t="shared" si="388"/>
        <v>10646.455498638852</v>
      </c>
      <c r="CG66" s="120">
        <f t="shared" si="389"/>
        <v>128141.86856354872</v>
      </c>
      <c r="CH66" s="117"/>
    </row>
    <row r="67" spans="1:86" s="91" customFormat="1">
      <c r="A67" s="91" t="s">
        <v>23</v>
      </c>
      <c r="B67" s="91" t="s">
        <v>37</v>
      </c>
      <c r="C67" s="91" t="s">
        <v>43</v>
      </c>
      <c r="D67" s="91" t="s">
        <v>76</v>
      </c>
      <c r="E67" s="91" t="s">
        <v>73</v>
      </c>
      <c r="F67" s="91" t="str">
        <f t="shared" si="338"/>
        <v>DGNLPSSGCT</v>
      </c>
      <c r="G67" s="91" t="str">
        <f t="shared" si="339"/>
        <v>GNLPSSGCT</v>
      </c>
      <c r="H67" s="140">
        <v>3.7051425672121711E-2</v>
      </c>
      <c r="I67" s="140">
        <v>3.7059015462305923E-2</v>
      </c>
      <c r="J67" s="113">
        <v>219988.69000000003</v>
      </c>
      <c r="K67" s="113">
        <f t="shared" si="340"/>
        <v>679.24121635353549</v>
      </c>
      <c r="L67" s="113">
        <v>-1047.1108333333334</v>
      </c>
      <c r="M67" s="113">
        <f t="shared" si="341"/>
        <v>218941.57916666669</v>
      </c>
      <c r="N67" s="113">
        <f t="shared" si="342"/>
        <v>677.62467680304701</v>
      </c>
      <c r="O67" s="113">
        <v>-1047.1108333333334</v>
      </c>
      <c r="P67" s="113">
        <f t="shared" si="343"/>
        <v>217894.46833333335</v>
      </c>
      <c r="Q67" s="113">
        <f t="shared" si="344"/>
        <v>674.39159770207004</v>
      </c>
      <c r="R67" s="113">
        <v>-1047.1108333333334</v>
      </c>
      <c r="S67" s="113">
        <f t="shared" si="345"/>
        <v>216847.35750000001</v>
      </c>
      <c r="T67" s="113">
        <f t="shared" si="346"/>
        <v>671.15851860109308</v>
      </c>
      <c r="U67" s="113">
        <v>-1047.1108333333334</v>
      </c>
      <c r="V67" s="113">
        <f t="shared" si="347"/>
        <v>215800.24666666667</v>
      </c>
      <c r="W67" s="113">
        <f t="shared" si="348"/>
        <v>667.92543950011611</v>
      </c>
      <c r="X67" s="113">
        <v>-1047.1108333333334</v>
      </c>
      <c r="Y67" s="113">
        <f t="shared" si="349"/>
        <v>214753.13583333333</v>
      </c>
      <c r="Z67" s="113">
        <f t="shared" si="350"/>
        <v>664.69236039913915</v>
      </c>
      <c r="AA67" s="113">
        <v>-1047.1108333333334</v>
      </c>
      <c r="AB67" s="113">
        <f t="shared" si="351"/>
        <v>213706.02499999999</v>
      </c>
      <c r="AC67" s="113">
        <f t="shared" si="352"/>
        <v>661.45928129816218</v>
      </c>
      <c r="AD67" s="113">
        <v>-1047.1108333333334</v>
      </c>
      <c r="AE67" s="113">
        <f t="shared" si="353"/>
        <v>212658.91416666665</v>
      </c>
      <c r="AF67" s="113">
        <f t="shared" si="354"/>
        <v>658.36103638177599</v>
      </c>
      <c r="AG67" s="113">
        <v>-1047.1108333333334</v>
      </c>
      <c r="AH67" s="113">
        <f t="shared" si="355"/>
        <v>211611.80333333332</v>
      </c>
      <c r="AI67" s="113">
        <f t="shared" si="356"/>
        <v>655.12729500150533</v>
      </c>
      <c r="AJ67" s="113">
        <v>-1047.1108333333334</v>
      </c>
      <c r="AK67" s="113">
        <f t="shared" si="357"/>
        <v>210564.69249999998</v>
      </c>
      <c r="AL67" s="113">
        <f t="shared" si="358"/>
        <v>651.89355362123467</v>
      </c>
      <c r="AM67" s="113">
        <v>-1047.1108333333334</v>
      </c>
      <c r="AN67" s="113">
        <f t="shared" si="359"/>
        <v>209517.58166666664</v>
      </c>
      <c r="AO67" s="113">
        <f t="shared" si="360"/>
        <v>648.6598122409639</v>
      </c>
      <c r="AP67" s="113">
        <v>-1047.1108333333334</v>
      </c>
      <c r="AQ67" s="113">
        <f t="shared" si="361"/>
        <v>208470.4708333333</v>
      </c>
      <c r="AR67" s="113">
        <f t="shared" si="362"/>
        <v>645.42607086069324</v>
      </c>
      <c r="AS67" s="113">
        <v>-1047.1108333333334</v>
      </c>
      <c r="AT67" s="113">
        <f t="shared" si="363"/>
        <v>207423.35999999996</v>
      </c>
      <c r="AU67" s="113">
        <f t="shared" si="364"/>
        <v>642.19232948042247</v>
      </c>
      <c r="AV67" s="113">
        <v>-1047.1108333333334</v>
      </c>
      <c r="AW67" s="113">
        <f t="shared" si="365"/>
        <v>206376.24916666662</v>
      </c>
      <c r="AX67" s="113">
        <f t="shared" si="366"/>
        <v>638.95858810015181</v>
      </c>
      <c r="AY67" s="113">
        <v>-1047.1108333333334</v>
      </c>
      <c r="AZ67" s="113">
        <f t="shared" si="367"/>
        <v>205329.13833333328</v>
      </c>
      <c r="BA67" s="113">
        <f t="shared" si="368"/>
        <v>635.72484671988116</v>
      </c>
      <c r="BB67" s="113">
        <v>-1047.1108333333334</v>
      </c>
      <c r="BC67" s="113">
        <f t="shared" si="369"/>
        <v>204282.02749999994</v>
      </c>
      <c r="BD67" s="113">
        <f t="shared" si="370"/>
        <v>632.4911053396105</v>
      </c>
      <c r="BE67" s="113">
        <v>-1047.1108333333334</v>
      </c>
      <c r="BF67" s="113">
        <f t="shared" si="371"/>
        <v>203234.9166666666</v>
      </c>
      <c r="BG67" s="113">
        <f t="shared" si="372"/>
        <v>629.25736395933984</v>
      </c>
      <c r="BH67" s="113">
        <v>-1047.1108333333334</v>
      </c>
      <c r="BI67" s="113">
        <f t="shared" si="373"/>
        <v>202187.80583333326</v>
      </c>
      <c r="BJ67" s="113">
        <f t="shared" si="374"/>
        <v>626.02362257906907</v>
      </c>
      <c r="BK67" s="113">
        <v>-1047.1108333333334</v>
      </c>
      <c r="BL67" s="113">
        <f t="shared" si="375"/>
        <v>201140.69499999992</v>
      </c>
      <c r="BM67" s="113">
        <f t="shared" si="376"/>
        <v>622.78988119879841</v>
      </c>
      <c r="BN67" s="113">
        <v>-1047.1108333333334</v>
      </c>
      <c r="BO67" s="113">
        <f t="shared" si="377"/>
        <v>200093.58416666658</v>
      </c>
      <c r="BP67" s="113">
        <f t="shared" si="378"/>
        <v>619.55613981852775</v>
      </c>
      <c r="BQ67" s="113">
        <v>-1047.1108333333334</v>
      </c>
      <c r="BR67" s="113">
        <f t="shared" si="379"/>
        <v>199046.47333333324</v>
      </c>
      <c r="BS67" s="113">
        <f t="shared" si="380"/>
        <v>616.32239843825698</v>
      </c>
      <c r="BT67" s="113">
        <v>-1047.1108333333334</v>
      </c>
      <c r="BU67" s="113">
        <f t="shared" si="381"/>
        <v>197999.3624999999</v>
      </c>
      <c r="BV67" s="113">
        <f t="shared" si="382"/>
        <v>613.08865705798632</v>
      </c>
      <c r="BW67" s="113">
        <v>-1047.1108333333334</v>
      </c>
      <c r="BX67" s="113">
        <f t="shared" si="383"/>
        <v>196952.25166666656</v>
      </c>
      <c r="BY67" s="113">
        <f t="shared" si="384"/>
        <v>609.85491567771567</v>
      </c>
      <c r="BZ67" s="113">
        <v>-1047.1108333333334</v>
      </c>
      <c r="CA67" s="113">
        <f t="shared" si="385"/>
        <v>195905.14083333322</v>
      </c>
      <c r="CB67" s="113">
        <f t="shared" si="386"/>
        <v>606.62117429744501</v>
      </c>
      <c r="CC67" s="113">
        <v>-1047.1108333333334</v>
      </c>
      <c r="CD67" s="113">
        <f t="shared" si="387"/>
        <v>194858.02999999988</v>
      </c>
      <c r="CE67" s="113">
        <f t="shared" si="388"/>
        <v>603.38743291717424</v>
      </c>
      <c r="CG67" s="120">
        <f t="shared" si="389"/>
        <v>7454.0761261039552</v>
      </c>
      <c r="CH67" s="117"/>
    </row>
    <row r="68" spans="1:86" s="91" customFormat="1">
      <c r="A68" s="91" t="s">
        <v>24</v>
      </c>
      <c r="B68" s="91" t="s">
        <v>54</v>
      </c>
      <c r="C68" s="91" t="s">
        <v>54</v>
      </c>
      <c r="D68" s="91" t="s">
        <v>76</v>
      </c>
      <c r="E68" s="91" t="s">
        <v>73</v>
      </c>
      <c r="F68" s="91" t="str">
        <f t="shared" si="338"/>
        <v>DGNLPCN</v>
      </c>
      <c r="G68" s="91" t="str">
        <f t="shared" si="339"/>
        <v>GNLPCN</v>
      </c>
      <c r="H68" s="140">
        <v>7.8599479630377181E-2</v>
      </c>
      <c r="I68" s="140">
        <v>7.6398736175099666E-2</v>
      </c>
      <c r="J68" s="113">
        <v>20759249.160000004</v>
      </c>
      <c r="K68" s="113">
        <f t="shared" si="340"/>
        <v>135972.18179111209</v>
      </c>
      <c r="L68" s="113">
        <v>-127334.20816666668</v>
      </c>
      <c r="M68" s="113">
        <f t="shared" si="341"/>
        <v>20631914.951833338</v>
      </c>
      <c r="N68" s="113">
        <f t="shared" si="342"/>
        <v>135555.16502023514</v>
      </c>
      <c r="O68" s="113">
        <v>-127334.20816666668</v>
      </c>
      <c r="P68" s="113">
        <f t="shared" si="343"/>
        <v>20504580.743666671</v>
      </c>
      <c r="Q68" s="113">
        <f t="shared" si="344"/>
        <v>134721.13147848131</v>
      </c>
      <c r="R68" s="113">
        <v>-127334.20816666668</v>
      </c>
      <c r="S68" s="113">
        <f t="shared" si="345"/>
        <v>20377246.535500005</v>
      </c>
      <c r="T68" s="113">
        <f t="shared" si="346"/>
        <v>133887.09793672748</v>
      </c>
      <c r="U68" s="113">
        <v>-127334.20816666668</v>
      </c>
      <c r="V68" s="113">
        <f t="shared" si="347"/>
        <v>20249912.327333339</v>
      </c>
      <c r="W68" s="113">
        <f t="shared" si="348"/>
        <v>133053.06439497363</v>
      </c>
      <c r="X68" s="113">
        <v>-127334.20816666668</v>
      </c>
      <c r="Y68" s="113">
        <f t="shared" si="349"/>
        <v>20122578.119166672</v>
      </c>
      <c r="Z68" s="113">
        <f t="shared" si="350"/>
        <v>132219.0308532198</v>
      </c>
      <c r="AA68" s="113">
        <v>-127334.20816666668</v>
      </c>
      <c r="AB68" s="113">
        <f t="shared" si="351"/>
        <v>19995243.911000006</v>
      </c>
      <c r="AC68" s="113">
        <f t="shared" si="352"/>
        <v>131384.99731146594</v>
      </c>
      <c r="AD68" s="113">
        <v>-127334.20816666668</v>
      </c>
      <c r="AE68" s="113">
        <f t="shared" si="353"/>
        <v>19867909.70283334</v>
      </c>
      <c r="AF68" s="113">
        <f t="shared" si="354"/>
        <v>126895.60650211351</v>
      </c>
      <c r="AG68" s="113">
        <v>-127334.20816666668</v>
      </c>
      <c r="AH68" s="113">
        <f t="shared" si="355"/>
        <v>19740575.494666673</v>
      </c>
      <c r="AI68" s="113">
        <f t="shared" si="356"/>
        <v>126084.92545413099</v>
      </c>
      <c r="AJ68" s="113">
        <v>-127334.20816666668</v>
      </c>
      <c r="AK68" s="113">
        <f t="shared" si="357"/>
        <v>19613241.286500007</v>
      </c>
      <c r="AL68" s="113">
        <f t="shared" si="358"/>
        <v>125274.24440614846</v>
      </c>
      <c r="AM68" s="113">
        <v>-127334.20816666668</v>
      </c>
      <c r="AN68" s="113">
        <f t="shared" si="359"/>
        <v>19485907.078333341</v>
      </c>
      <c r="AO68" s="113">
        <f t="shared" si="360"/>
        <v>124463.56335816592</v>
      </c>
      <c r="AP68" s="113">
        <v>-127334.20816666668</v>
      </c>
      <c r="AQ68" s="113">
        <f t="shared" si="361"/>
        <v>19358572.870166674</v>
      </c>
      <c r="AR68" s="113">
        <f t="shared" si="362"/>
        <v>123652.88231018341</v>
      </c>
      <c r="AS68" s="113">
        <v>-127334.20816666668</v>
      </c>
      <c r="AT68" s="113">
        <f t="shared" si="363"/>
        <v>19231238.662000008</v>
      </c>
      <c r="AU68" s="113">
        <f t="shared" si="364"/>
        <v>122842.20126220088</v>
      </c>
      <c r="AV68" s="113">
        <v>-127334.20816666668</v>
      </c>
      <c r="AW68" s="113">
        <f t="shared" si="365"/>
        <v>19103904.453833342</v>
      </c>
      <c r="AX68" s="113">
        <f t="shared" si="366"/>
        <v>122031.52021421834</v>
      </c>
      <c r="AY68" s="113">
        <v>-127334.20816666668</v>
      </c>
      <c r="AZ68" s="113">
        <f t="shared" si="367"/>
        <v>18976570.245666675</v>
      </c>
      <c r="BA68" s="113">
        <f t="shared" si="368"/>
        <v>121220.83916623582</v>
      </c>
      <c r="BB68" s="113">
        <v>-127334.20816666668</v>
      </c>
      <c r="BC68" s="113">
        <f t="shared" si="369"/>
        <v>18849236.037500009</v>
      </c>
      <c r="BD68" s="113">
        <f t="shared" si="370"/>
        <v>120410.15811825328</v>
      </c>
      <c r="BE68" s="113">
        <v>-127334.20816666668</v>
      </c>
      <c r="BF68" s="113">
        <f t="shared" si="371"/>
        <v>18721901.829333343</v>
      </c>
      <c r="BG68" s="113">
        <f t="shared" si="372"/>
        <v>119599.47707027075</v>
      </c>
      <c r="BH68" s="113">
        <v>-127334.20816666668</v>
      </c>
      <c r="BI68" s="113">
        <f t="shared" si="373"/>
        <v>18594567.621166676</v>
      </c>
      <c r="BJ68" s="113">
        <f t="shared" si="374"/>
        <v>118788.79602228822</v>
      </c>
      <c r="BK68" s="113">
        <v>-127334.20816666668</v>
      </c>
      <c r="BL68" s="113">
        <f t="shared" si="375"/>
        <v>18467233.41300001</v>
      </c>
      <c r="BM68" s="113">
        <f t="shared" si="376"/>
        <v>117978.11497430569</v>
      </c>
      <c r="BN68" s="113">
        <v>-127334.20816666668</v>
      </c>
      <c r="BO68" s="113">
        <f t="shared" si="377"/>
        <v>18339899.204833344</v>
      </c>
      <c r="BP68" s="113">
        <f t="shared" si="378"/>
        <v>117167.43392632315</v>
      </c>
      <c r="BQ68" s="113">
        <v>-127334.20816666668</v>
      </c>
      <c r="BR68" s="113">
        <f t="shared" si="379"/>
        <v>18212564.996666677</v>
      </c>
      <c r="BS68" s="113">
        <f t="shared" si="380"/>
        <v>116356.75287834065</v>
      </c>
      <c r="BT68" s="113">
        <v>-127334.20816666668</v>
      </c>
      <c r="BU68" s="113">
        <f t="shared" si="381"/>
        <v>18085230.788500011</v>
      </c>
      <c r="BV68" s="113">
        <f t="shared" si="382"/>
        <v>115546.07183035811</v>
      </c>
      <c r="BW68" s="113">
        <v>-127334.20816666668</v>
      </c>
      <c r="BX68" s="113">
        <f t="shared" si="383"/>
        <v>17957896.580333345</v>
      </c>
      <c r="BY68" s="113">
        <f t="shared" si="384"/>
        <v>114735.39078237557</v>
      </c>
      <c r="BZ68" s="113">
        <v>-127334.20816666668</v>
      </c>
      <c r="CA68" s="113">
        <f t="shared" si="385"/>
        <v>17830562.372166678</v>
      </c>
      <c r="CB68" s="113">
        <f t="shared" si="386"/>
        <v>113924.70973439305</v>
      </c>
      <c r="CC68" s="113">
        <v>-127334.20816666668</v>
      </c>
      <c r="CD68" s="113">
        <f t="shared" si="387"/>
        <v>17703228.164000012</v>
      </c>
      <c r="CE68" s="113">
        <f t="shared" si="388"/>
        <v>113114.02868641051</v>
      </c>
      <c r="CG68" s="120">
        <f t="shared" si="389"/>
        <v>1410873.2934037733</v>
      </c>
      <c r="CH68" s="117"/>
    </row>
    <row r="69" spans="1:86" s="91" customFormat="1">
      <c r="A69" s="91" t="s">
        <v>25</v>
      </c>
      <c r="B69" s="91" t="s">
        <v>55</v>
      </c>
      <c r="C69" s="91" t="s">
        <v>55</v>
      </c>
      <c r="D69" s="91" t="s">
        <v>76</v>
      </c>
      <c r="E69" s="91" t="s">
        <v>73</v>
      </c>
      <c r="F69" s="91" t="str">
        <f t="shared" si="338"/>
        <v>DGNLPSE</v>
      </c>
      <c r="G69" s="91" t="str">
        <f t="shared" si="339"/>
        <v>GNLPSE</v>
      </c>
      <c r="H69" s="140">
        <v>2.9996112207742388E-2</v>
      </c>
      <c r="I69" s="140">
        <v>3.0216213309508567E-2</v>
      </c>
      <c r="J69" s="113">
        <v>788125.96</v>
      </c>
      <c r="K69" s="113">
        <f t="shared" si="340"/>
        <v>1970.0595608328906</v>
      </c>
      <c r="L69" s="113">
        <v>228738.68333333335</v>
      </c>
      <c r="M69" s="113">
        <f t="shared" si="341"/>
        <v>1016864.6433333333</v>
      </c>
      <c r="N69" s="113">
        <f t="shared" si="342"/>
        <v>2255.945861312804</v>
      </c>
      <c r="O69" s="113">
        <v>99599.523333333345</v>
      </c>
      <c r="P69" s="113">
        <f t="shared" si="343"/>
        <v>1116464.1666666667</v>
      </c>
      <c r="Q69" s="113">
        <f t="shared" si="344"/>
        <v>2666.3154316987307</v>
      </c>
      <c r="R69" s="113">
        <v>35587.273333333338</v>
      </c>
      <c r="S69" s="113">
        <f t="shared" si="345"/>
        <v>1152051.4400000002</v>
      </c>
      <c r="T69" s="113">
        <f t="shared" si="346"/>
        <v>2835.2770284411722</v>
      </c>
      <c r="U69" s="113">
        <v>36587.273333333331</v>
      </c>
      <c r="V69" s="113">
        <f t="shared" si="347"/>
        <v>1188638.7133333336</v>
      </c>
      <c r="W69" s="113">
        <f t="shared" si="348"/>
        <v>2925.4835201226838</v>
      </c>
      <c r="X69" s="113">
        <v>7587.2733333333335</v>
      </c>
      <c r="Y69" s="113">
        <f t="shared" si="349"/>
        <v>1196225.986666667</v>
      </c>
      <c r="Z69" s="113">
        <f t="shared" si="350"/>
        <v>2980.694547561829</v>
      </c>
      <c r="AA69" s="113">
        <v>13080.093333333334</v>
      </c>
      <c r="AB69" s="113">
        <f t="shared" si="351"/>
        <v>1209306.0800000003</v>
      </c>
      <c r="AC69" s="113">
        <f t="shared" si="352"/>
        <v>3006.5254079606584</v>
      </c>
      <c r="AD69" s="113">
        <v>-6476.826666666665</v>
      </c>
      <c r="AE69" s="113">
        <f t="shared" si="353"/>
        <v>1202829.2533333336</v>
      </c>
      <c r="AF69" s="113">
        <f t="shared" si="354"/>
        <v>3036.899823475107</v>
      </c>
      <c r="AG69" s="113">
        <v>-6476.826666666665</v>
      </c>
      <c r="AH69" s="113">
        <f t="shared" si="355"/>
        <v>1196352.426666667</v>
      </c>
      <c r="AI69" s="113">
        <f t="shared" si="356"/>
        <v>3020.5910587977141</v>
      </c>
      <c r="AJ69" s="113">
        <v>-6476.826666666665</v>
      </c>
      <c r="AK69" s="113">
        <f t="shared" si="357"/>
        <v>1189875.6000000003</v>
      </c>
      <c r="AL69" s="113">
        <f t="shared" si="358"/>
        <v>3004.2822941203212</v>
      </c>
      <c r="AM69" s="113">
        <v>-6476.826666666665</v>
      </c>
      <c r="AN69" s="113">
        <f t="shared" si="359"/>
        <v>1183398.7733333337</v>
      </c>
      <c r="AO69" s="113">
        <f t="shared" si="360"/>
        <v>2987.9735294429288</v>
      </c>
      <c r="AP69" s="113">
        <v>-6476.826666666665</v>
      </c>
      <c r="AQ69" s="113">
        <f t="shared" si="361"/>
        <v>1176921.946666667</v>
      </c>
      <c r="AR69" s="113">
        <f t="shared" si="362"/>
        <v>2971.6647647655359</v>
      </c>
      <c r="AS69" s="113">
        <v>-6476.826666666665</v>
      </c>
      <c r="AT69" s="113">
        <f t="shared" si="363"/>
        <v>1170445.1200000003</v>
      </c>
      <c r="AU69" s="113">
        <f t="shared" si="364"/>
        <v>2955.356000088143</v>
      </c>
      <c r="AV69" s="113">
        <v>33523.173333333332</v>
      </c>
      <c r="AW69" s="113">
        <f t="shared" si="365"/>
        <v>1203968.2933333337</v>
      </c>
      <c r="AX69" s="113">
        <f t="shared" si="366"/>
        <v>2989.407590926598</v>
      </c>
      <c r="AY69" s="113">
        <v>-6476.826666666665</v>
      </c>
      <c r="AZ69" s="113">
        <f t="shared" si="367"/>
        <v>1197491.466666667</v>
      </c>
      <c r="BA69" s="113">
        <f t="shared" si="368"/>
        <v>3023.459181765053</v>
      </c>
      <c r="BB69" s="113">
        <v>-6476.826666666665</v>
      </c>
      <c r="BC69" s="113">
        <f t="shared" si="369"/>
        <v>1191014.6400000004</v>
      </c>
      <c r="BD69" s="113">
        <f t="shared" si="370"/>
        <v>3007.1504170876601</v>
      </c>
      <c r="BE69" s="113">
        <v>751523.17333333334</v>
      </c>
      <c r="BF69" s="113">
        <f t="shared" si="371"/>
        <v>1942537.8133333337</v>
      </c>
      <c r="BG69" s="113">
        <f t="shared" si="372"/>
        <v>3945.1703894355796</v>
      </c>
      <c r="BH69" s="113">
        <v>-6476.826666666665</v>
      </c>
      <c r="BI69" s="113">
        <f t="shared" si="373"/>
        <v>1936060.986666667</v>
      </c>
      <c r="BJ69" s="113">
        <f t="shared" si="374"/>
        <v>4883.1903617834987</v>
      </c>
      <c r="BK69" s="113">
        <v>-6476.826666666665</v>
      </c>
      <c r="BL69" s="113">
        <f t="shared" si="375"/>
        <v>1929584.1600000004</v>
      </c>
      <c r="BM69" s="113">
        <f t="shared" si="376"/>
        <v>4866.8815971061058</v>
      </c>
      <c r="BN69" s="113">
        <v>-6476.826666666665</v>
      </c>
      <c r="BO69" s="113">
        <f t="shared" si="377"/>
        <v>1923107.3333333337</v>
      </c>
      <c r="BP69" s="113">
        <f t="shared" si="378"/>
        <v>4850.5728324287138</v>
      </c>
      <c r="BQ69" s="113">
        <v>-6476.826666666665</v>
      </c>
      <c r="BR69" s="113">
        <f t="shared" si="379"/>
        <v>1916630.5066666671</v>
      </c>
      <c r="BS69" s="113">
        <f t="shared" si="380"/>
        <v>4834.2640677513209</v>
      </c>
      <c r="BT69" s="113">
        <v>-6476.826666666665</v>
      </c>
      <c r="BU69" s="113">
        <f t="shared" si="381"/>
        <v>1910153.6800000004</v>
      </c>
      <c r="BV69" s="113">
        <f t="shared" si="382"/>
        <v>4817.955303073928</v>
      </c>
      <c r="BW69" s="113">
        <v>-6476.826666666665</v>
      </c>
      <c r="BX69" s="113">
        <f t="shared" si="383"/>
        <v>1903676.8533333337</v>
      </c>
      <c r="BY69" s="113">
        <f t="shared" si="384"/>
        <v>4801.6465383965351</v>
      </c>
      <c r="BZ69" s="113">
        <v>143891.17333333334</v>
      </c>
      <c r="CA69" s="113">
        <f t="shared" si="385"/>
        <v>2047568.0266666671</v>
      </c>
      <c r="CB69" s="113">
        <f t="shared" si="386"/>
        <v>4974.6524221743166</v>
      </c>
      <c r="CC69" s="113">
        <v>-6476.826666666665</v>
      </c>
      <c r="CD69" s="113">
        <f t="shared" si="387"/>
        <v>2041091.2000000004</v>
      </c>
      <c r="CE69" s="113">
        <f t="shared" si="388"/>
        <v>5147.658305952099</v>
      </c>
      <c r="CG69" s="120">
        <f t="shared" si="389"/>
        <v>52142.009007881403</v>
      </c>
      <c r="CH69" s="117"/>
    </row>
    <row r="70" spans="1:86" s="91" customFormat="1">
      <c r="A70" s="91" t="s">
        <v>26</v>
      </c>
      <c r="I70" s="140"/>
      <c r="J70" s="121">
        <f>SUBTOTAL(9,J55:J69)</f>
        <v>1038639444.0600001</v>
      </c>
      <c r="K70" s="121">
        <f t="shared" ref="K70:BV70" si="390">SUBTOTAL(9,K55:K69)</f>
        <v>3250278.523033211</v>
      </c>
      <c r="L70" s="121">
        <f t="shared" si="390"/>
        <v>-1452331.044614848</v>
      </c>
      <c r="M70" s="121">
        <f t="shared" si="390"/>
        <v>1037187113.0153853</v>
      </c>
      <c r="N70" s="121">
        <f t="shared" si="390"/>
        <v>3246340.8717568396</v>
      </c>
      <c r="O70" s="121">
        <f t="shared" si="390"/>
        <v>423272.50125730503</v>
      </c>
      <c r="P70" s="121">
        <f t="shared" si="390"/>
        <v>1037610385.5166425</v>
      </c>
      <c r="Q70" s="121">
        <f t="shared" si="390"/>
        <v>3240396.4972962621</v>
      </c>
      <c r="R70" s="121">
        <f t="shared" si="390"/>
        <v>11653575.972198281</v>
      </c>
      <c r="S70" s="121">
        <f t="shared" si="390"/>
        <v>1049263961.4888409</v>
      </c>
      <c r="T70" s="121">
        <f t="shared" si="390"/>
        <v>3256886.202577759</v>
      </c>
      <c r="U70" s="121">
        <f t="shared" si="390"/>
        <v>2526330.2985103377</v>
      </c>
      <c r="V70" s="121">
        <f t="shared" si="390"/>
        <v>1051790291.7873511</v>
      </c>
      <c r="W70" s="121">
        <f t="shared" si="390"/>
        <v>3276834.9635269605</v>
      </c>
      <c r="X70" s="121">
        <f t="shared" si="390"/>
        <v>-546197.92971403454</v>
      </c>
      <c r="Y70" s="121">
        <f t="shared" si="390"/>
        <v>1051244093.8576372</v>
      </c>
      <c r="Z70" s="121">
        <f t="shared" si="390"/>
        <v>3275796.2261847043</v>
      </c>
      <c r="AA70" s="121">
        <f t="shared" si="390"/>
        <v>16310698.215182675</v>
      </c>
      <c r="AB70" s="121">
        <f t="shared" si="390"/>
        <v>1067554792.0728198</v>
      </c>
      <c r="AC70" s="121">
        <f t="shared" si="390"/>
        <v>3296653.6281715198</v>
      </c>
      <c r="AD70" s="121">
        <f t="shared" si="390"/>
        <v>-1120883.3391393037</v>
      </c>
      <c r="AE70" s="121">
        <f t="shared" si="390"/>
        <v>1066433908.7336804</v>
      </c>
      <c r="AF70" s="121">
        <f t="shared" si="390"/>
        <v>3208193.690804028</v>
      </c>
      <c r="AG70" s="121">
        <f t="shared" si="390"/>
        <v>-1574867.9670042647</v>
      </c>
      <c r="AH70" s="121">
        <f t="shared" si="390"/>
        <v>1064859040.7666761</v>
      </c>
      <c r="AI70" s="121">
        <f t="shared" si="390"/>
        <v>3202998.6633439837</v>
      </c>
      <c r="AJ70" s="121">
        <f t="shared" si="390"/>
        <v>-1568154.347099049</v>
      </c>
      <c r="AK70" s="121">
        <f t="shared" si="390"/>
        <v>1063290886.4195772</v>
      </c>
      <c r="AL70" s="121">
        <f t="shared" si="390"/>
        <v>3197148.6021454451</v>
      </c>
      <c r="AM70" s="121">
        <f t="shared" si="390"/>
        <v>-1640025.5238051228</v>
      </c>
      <c r="AN70" s="121">
        <f t="shared" si="390"/>
        <v>1061650860.8957721</v>
      </c>
      <c r="AO70" s="121">
        <f t="shared" si="390"/>
        <v>3191223.8467921298</v>
      </c>
      <c r="AP70" s="121">
        <f t="shared" si="390"/>
        <v>-1525752.8402876449</v>
      </c>
      <c r="AQ70" s="121">
        <f t="shared" si="390"/>
        <v>1060125108.0554843</v>
      </c>
      <c r="AR70" s="121">
        <f t="shared" si="390"/>
        <v>3185369.8580346135</v>
      </c>
      <c r="AS70" s="121">
        <f t="shared" si="390"/>
        <v>-827272.4666018748</v>
      </c>
      <c r="AT70" s="121">
        <f t="shared" si="390"/>
        <v>1059297835.5888824</v>
      </c>
      <c r="AU70" s="121">
        <f t="shared" si="390"/>
        <v>3180673.8588156034</v>
      </c>
      <c r="AV70" s="121">
        <f t="shared" si="390"/>
        <v>-1476591.2027780442</v>
      </c>
      <c r="AW70" s="121">
        <f t="shared" si="390"/>
        <v>1057821244.3861043</v>
      </c>
      <c r="AX70" s="121">
        <f t="shared" si="390"/>
        <v>3175982.6456029019</v>
      </c>
      <c r="AY70" s="121">
        <f t="shared" si="390"/>
        <v>-612915.179593098</v>
      </c>
      <c r="AZ70" s="121">
        <f t="shared" si="390"/>
        <v>1057208329.2065114</v>
      </c>
      <c r="BA70" s="121">
        <f t="shared" si="390"/>
        <v>3171342.8144630031</v>
      </c>
      <c r="BB70" s="121">
        <f t="shared" si="390"/>
        <v>-1059284.7289618719</v>
      </c>
      <c r="BC70" s="121">
        <f t="shared" si="390"/>
        <v>1056149044.4775496</v>
      </c>
      <c r="BD70" s="121">
        <f t="shared" si="390"/>
        <v>3167294.0467490121</v>
      </c>
      <c r="BE70" s="121">
        <f t="shared" si="390"/>
        <v>2589688.8477380811</v>
      </c>
      <c r="BF70" s="121">
        <f t="shared" si="390"/>
        <v>1058738733.3252875</v>
      </c>
      <c r="BG70" s="121">
        <f t="shared" si="390"/>
        <v>3167966.9764777012</v>
      </c>
      <c r="BH70" s="121">
        <f t="shared" si="390"/>
        <v>646434.97481168306</v>
      </c>
      <c r="BI70" s="121">
        <f t="shared" si="390"/>
        <v>1059385168.3000993</v>
      </c>
      <c r="BJ70" s="121">
        <f t="shared" si="390"/>
        <v>3171119.0560316015</v>
      </c>
      <c r="BK70" s="121">
        <f t="shared" si="390"/>
        <v>3547665.0418438949</v>
      </c>
      <c r="BL70" s="121">
        <f t="shared" si="390"/>
        <v>1062932833.3419431</v>
      </c>
      <c r="BM70" s="121">
        <f t="shared" si="390"/>
        <v>3176935.6931226468</v>
      </c>
      <c r="BN70" s="121">
        <f t="shared" si="390"/>
        <v>-782793.80447394005</v>
      </c>
      <c r="BO70" s="121">
        <f t="shared" si="390"/>
        <v>1062150039.5374691</v>
      </c>
      <c r="BP70" s="121">
        <f t="shared" si="390"/>
        <v>3180511.1495001856</v>
      </c>
      <c r="BQ70" s="121">
        <f t="shared" si="390"/>
        <v>-781316.89616177068</v>
      </c>
      <c r="BR70" s="121">
        <f t="shared" si="390"/>
        <v>1061368722.6413072</v>
      </c>
      <c r="BS70" s="121">
        <f t="shared" si="390"/>
        <v>3176503.2901793076</v>
      </c>
      <c r="BT70" s="121">
        <f t="shared" si="390"/>
        <v>1621890.1058381167</v>
      </c>
      <c r="BU70" s="121">
        <f t="shared" si="390"/>
        <v>1062990612.7471453</v>
      </c>
      <c r="BV70" s="121">
        <f t="shared" si="390"/>
        <v>3178260.7165005612</v>
      </c>
      <c r="BW70" s="121">
        <f t="shared" ref="BW70:CE70" si="391">SUBTOTAL(9,BW55:BW69)</f>
        <v>-728493.93746655039</v>
      </c>
      <c r="BX70" s="121">
        <f t="shared" si="391"/>
        <v>1062262118.8096789</v>
      </c>
      <c r="BY70" s="121">
        <f t="shared" si="391"/>
        <v>3180096.1581627238</v>
      </c>
      <c r="BZ70" s="121">
        <f t="shared" si="391"/>
        <v>7398509.7713592537</v>
      </c>
      <c r="CA70" s="121">
        <f t="shared" si="391"/>
        <v>1069660628.5810382</v>
      </c>
      <c r="CB70" s="121">
        <f t="shared" si="391"/>
        <v>3196545.2192806634</v>
      </c>
      <c r="CC70" s="121">
        <f t="shared" si="391"/>
        <v>310560.69307685678</v>
      </c>
      <c r="CD70" s="121">
        <f t="shared" si="391"/>
        <v>1069971189.2741152</v>
      </c>
      <c r="CE70" s="121">
        <f t="shared" si="391"/>
        <v>3214421.7827165779</v>
      </c>
      <c r="CG70" s="122">
        <f>SUBTOTAL(9,CG55:CG69)</f>
        <v>38156979.548786893</v>
      </c>
    </row>
    <row r="71" spans="1:86" s="91" customFormat="1">
      <c r="I71" s="140"/>
      <c r="J71" s="113"/>
      <c r="K71" s="90"/>
      <c r="L71" s="90"/>
      <c r="M71" s="90"/>
      <c r="N71" s="86"/>
      <c r="O71" s="90"/>
      <c r="P71" s="90"/>
      <c r="Q71" s="86"/>
      <c r="R71" s="90"/>
      <c r="S71" s="90"/>
      <c r="T71" s="86"/>
      <c r="U71" s="90"/>
      <c r="V71" s="90"/>
      <c r="W71" s="86"/>
      <c r="X71" s="90"/>
      <c r="Y71" s="90"/>
      <c r="Z71" s="86"/>
      <c r="AA71" s="90"/>
      <c r="AB71" s="90"/>
      <c r="AC71" s="86"/>
      <c r="AD71" s="90"/>
      <c r="AE71" s="90"/>
      <c r="AF71" s="86"/>
      <c r="AG71" s="90"/>
      <c r="AH71" s="90"/>
      <c r="AI71" s="86"/>
      <c r="AJ71" s="90"/>
      <c r="AK71" s="90"/>
      <c r="AL71" s="86"/>
      <c r="AM71" s="90"/>
      <c r="AN71" s="90"/>
      <c r="AO71" s="86"/>
      <c r="AP71" s="90"/>
      <c r="AQ71" s="90"/>
      <c r="AR71" s="86"/>
      <c r="AS71" s="90"/>
      <c r="AT71" s="90"/>
      <c r="AU71" s="86"/>
      <c r="AV71" s="90"/>
      <c r="AW71" s="90"/>
      <c r="AX71" s="86"/>
      <c r="AY71" s="90"/>
      <c r="AZ71" s="90"/>
      <c r="BA71" s="86"/>
      <c r="BB71" s="90"/>
      <c r="BC71" s="90"/>
      <c r="BD71" s="86"/>
      <c r="BE71" s="90"/>
      <c r="BF71" s="90"/>
      <c r="BG71" s="86"/>
      <c r="BH71" s="90"/>
      <c r="BI71" s="90"/>
      <c r="BJ71" s="86"/>
      <c r="BK71" s="90"/>
      <c r="BL71" s="90"/>
      <c r="BM71" s="86"/>
      <c r="BN71" s="90"/>
      <c r="BO71" s="90"/>
      <c r="BP71" s="86"/>
      <c r="BQ71" s="90"/>
      <c r="BR71" s="90"/>
      <c r="BS71" s="86"/>
      <c r="BT71" s="90"/>
      <c r="BU71" s="90"/>
      <c r="BV71" s="86"/>
      <c r="BW71" s="90"/>
      <c r="BX71" s="90"/>
      <c r="BY71" s="86"/>
      <c r="BZ71" s="90"/>
      <c r="CA71" s="90"/>
      <c r="CB71" s="86"/>
      <c r="CC71" s="90"/>
      <c r="CD71" s="90"/>
      <c r="CE71" s="86"/>
      <c r="CG71" s="120"/>
    </row>
    <row r="72" spans="1:86" s="91" customFormat="1">
      <c r="A72" s="11" t="s">
        <v>59</v>
      </c>
      <c r="I72" s="140"/>
      <c r="J72" s="113"/>
      <c r="K72" s="90"/>
      <c r="L72" s="90"/>
      <c r="M72" s="90"/>
      <c r="N72" s="86"/>
      <c r="O72" s="90"/>
      <c r="P72" s="90"/>
      <c r="Q72" s="86"/>
      <c r="R72" s="90"/>
      <c r="S72" s="90"/>
      <c r="T72" s="86"/>
      <c r="U72" s="90"/>
      <c r="V72" s="90"/>
      <c r="W72" s="86"/>
      <c r="X72" s="90"/>
      <c r="Y72" s="90"/>
      <c r="Z72" s="86"/>
      <c r="AA72" s="90"/>
      <c r="AB72" s="90"/>
      <c r="AC72" s="86"/>
      <c r="AD72" s="90"/>
      <c r="AE72" s="90"/>
      <c r="AF72" s="86"/>
      <c r="AG72" s="90"/>
      <c r="AH72" s="90"/>
      <c r="AI72" s="86"/>
      <c r="AJ72" s="90"/>
      <c r="AK72" s="90"/>
      <c r="AL72" s="86"/>
      <c r="AM72" s="90"/>
      <c r="AN72" s="90"/>
      <c r="AO72" s="86"/>
      <c r="AP72" s="90"/>
      <c r="AQ72" s="90"/>
      <c r="AR72" s="86"/>
      <c r="AS72" s="90"/>
      <c r="AT72" s="90"/>
      <c r="AU72" s="86"/>
      <c r="AV72" s="90"/>
      <c r="AW72" s="90"/>
      <c r="AX72" s="86"/>
      <c r="AY72" s="90"/>
      <c r="AZ72" s="90"/>
      <c r="BA72" s="86"/>
      <c r="BB72" s="90"/>
      <c r="BC72" s="90"/>
      <c r="BD72" s="86"/>
      <c r="BE72" s="90"/>
      <c r="BF72" s="90"/>
      <c r="BG72" s="86"/>
      <c r="BH72" s="90"/>
      <c r="BI72" s="90"/>
      <c r="BJ72" s="86"/>
      <c r="BK72" s="90"/>
      <c r="BL72" s="90"/>
      <c r="BM72" s="86"/>
      <c r="BN72" s="90"/>
      <c r="BO72" s="90"/>
      <c r="BP72" s="86"/>
      <c r="BQ72" s="90"/>
      <c r="BR72" s="90"/>
      <c r="BS72" s="86"/>
      <c r="BT72" s="90"/>
      <c r="BU72" s="90"/>
      <c r="BV72" s="86"/>
      <c r="BW72" s="90"/>
      <c r="BX72" s="90"/>
      <c r="BY72" s="86"/>
      <c r="BZ72" s="90"/>
      <c r="CA72" s="90"/>
      <c r="CB72" s="86"/>
      <c r="CC72" s="90"/>
      <c r="CD72" s="90"/>
      <c r="CE72" s="86"/>
      <c r="CG72" s="120"/>
    </row>
    <row r="73" spans="1:86" s="91" customFormat="1">
      <c r="A73" s="91" t="s">
        <v>60</v>
      </c>
      <c r="B73" s="91" t="s">
        <v>55</v>
      </c>
      <c r="C73" s="91" t="s">
        <v>55</v>
      </c>
      <c r="D73" s="91" t="s">
        <v>76</v>
      </c>
      <c r="E73" s="91" t="s">
        <v>74</v>
      </c>
      <c r="F73" s="91" t="str">
        <f>D73&amp;E73&amp;C73</f>
        <v>DMNGPSE</v>
      </c>
      <c r="G73" s="91" t="str">
        <f>E73&amp;C73</f>
        <v>MNGPSE</v>
      </c>
      <c r="H73" s="140">
        <v>3.5779473307604968E-2</v>
      </c>
      <c r="I73" s="140">
        <v>7.6398694105008408E-2</v>
      </c>
      <c r="J73" s="113">
        <v>301338131.73000002</v>
      </c>
      <c r="K73" s="113">
        <f>(J73*H73)/12</f>
        <v>898476.63673309051</v>
      </c>
      <c r="L73" s="113">
        <v>2282526.2136666663</v>
      </c>
      <c r="M73" s="113">
        <f>J73+L73</f>
        <v>303620657.9436667</v>
      </c>
      <c r="N73" s="113">
        <f>(((J73+M73)/2)*$H73)/12</f>
        <v>901879.45280541526</v>
      </c>
      <c r="O73" s="113">
        <v>387440.2836666666</v>
      </c>
      <c r="P73" s="113">
        <f t="shared" ref="P73" si="392">M73+O73</f>
        <v>304008098.22733337</v>
      </c>
      <c r="Q73" s="113">
        <f>(((M73+P73)/2)*$H73)/12</f>
        <v>905859.86926472932</v>
      </c>
      <c r="R73" s="113">
        <v>1109985.6236666664</v>
      </c>
      <c r="S73" s="113">
        <f t="shared" ref="S73" si="393">P73+R73</f>
        <v>305118083.85100001</v>
      </c>
      <c r="T73" s="113">
        <f>(((P73+S73)/2)*$H73)/12</f>
        <v>908092.24885979388</v>
      </c>
      <c r="U73" s="113">
        <v>1712841.3436666667</v>
      </c>
      <c r="V73" s="113">
        <f t="shared" ref="V73" si="394">S73+U73</f>
        <v>306830925.19466668</v>
      </c>
      <c r="W73" s="113">
        <f>(((S73+V73)/2)*$H73)/12</f>
        <v>912300.55144853098</v>
      </c>
      <c r="X73" s="113">
        <v>302834.4336666665</v>
      </c>
      <c r="Y73" s="113">
        <f t="shared" ref="Y73" si="395">V73+X73</f>
        <v>307133759.62833333</v>
      </c>
      <c r="Z73" s="113">
        <f>(((V73+Y73)/2)*$H73)/12</f>
        <v>915305.54385152599</v>
      </c>
      <c r="AA73" s="113">
        <v>1974230.9736666661</v>
      </c>
      <c r="AB73" s="113">
        <f t="shared" ref="AB73" si="396">Y73+AA73</f>
        <v>309107990.602</v>
      </c>
      <c r="AC73" s="113">
        <f>(((Y73+AB73)/2)*$H73)/12</f>
        <v>918700.21889158245</v>
      </c>
      <c r="AD73" s="113">
        <v>2042714.1836666665</v>
      </c>
      <c r="AE73" s="113">
        <f t="shared" ref="AE73" si="397">AB73+AD73</f>
        <v>311150704.78566664</v>
      </c>
      <c r="AF73" s="113">
        <f>(((AB73+AE73)/2)*IF($I$6="Yes",$I73,$H73))/12</f>
        <v>1974456.4306205807</v>
      </c>
      <c r="AG73" s="113">
        <v>-272237.65633333323</v>
      </c>
      <c r="AH73" s="113">
        <f t="shared" ref="AH73" si="398">AE73+AG73</f>
        <v>310878467.12933332</v>
      </c>
      <c r="AI73" s="113">
        <f>(((AE73+AH73)/2)*IF($I$6="Yes",$I73,$H73))/12</f>
        <v>1980092.3512302404</v>
      </c>
      <c r="AJ73" s="113">
        <v>-272237.65633333323</v>
      </c>
      <c r="AK73" s="113">
        <f t="shared" ref="AK73" si="399">AH73+AJ73</f>
        <v>310606229.47299999</v>
      </c>
      <c r="AL73" s="113">
        <f>(((AH73+AK73)/2)*IF($I$6="Yes",$I73,$H73))/12</f>
        <v>1978359.1344444009</v>
      </c>
      <c r="AM73" s="113">
        <v>2189987.513666667</v>
      </c>
      <c r="AN73" s="113">
        <f t="shared" ref="AN73" si="400">AK73+AM73</f>
        <v>312796216.98666668</v>
      </c>
      <c r="AO73" s="113">
        <f>(((AK73+AN73)/2)*IF($I$6="Yes",$I73,$H73))/12</f>
        <v>1984463.8671410817</v>
      </c>
      <c r="AP73" s="113">
        <v>410762.34366666677</v>
      </c>
      <c r="AQ73" s="113">
        <f t="shared" ref="AQ73" si="401">AN73+AP73</f>
        <v>313206979.33033335</v>
      </c>
      <c r="AR73" s="113">
        <f>(((AN73+AQ73)/2)*IF($I$6="Yes",$I73,$H73))/12</f>
        <v>1992742.7793408337</v>
      </c>
      <c r="AS73" s="113">
        <v>153762.34366666677</v>
      </c>
      <c r="AT73" s="113">
        <f t="shared" ref="AT73" si="402">AQ73+AS73</f>
        <v>313360741.67400002</v>
      </c>
      <c r="AU73" s="113">
        <f>(((AQ73+AT73)/2)*IF($I$6="Yes",$I73,$H73))/12</f>
        <v>1994539.8188784299</v>
      </c>
      <c r="AV73" s="113">
        <v>1742762.3436666667</v>
      </c>
      <c r="AW73" s="113">
        <f t="shared" ref="AW73" si="403">AT73+AV73</f>
        <v>315103504.0176667</v>
      </c>
      <c r="AX73" s="113">
        <f>(((AT73+AW73)/2)*IF($I$6="Yes",$I73,$H73))/12</f>
        <v>2000576.9859388538</v>
      </c>
      <c r="AY73" s="113">
        <v>653762.34366666677</v>
      </c>
      <c r="AZ73" s="113">
        <f t="shared" ref="AZ73" si="404">AW73+AY73</f>
        <v>315757266.36133337</v>
      </c>
      <c r="BA73" s="113">
        <f>(((AW73+AZ73)/2)*IF($I$6="Yes",$I73,$H73))/12</f>
        <v>2008205.792459799</v>
      </c>
      <c r="BB73" s="113">
        <v>501762.34366666677</v>
      </c>
      <c r="BC73" s="113">
        <f t="shared" ref="BC73" si="405">AZ73+BB73</f>
        <v>316259028.70500004</v>
      </c>
      <c r="BD73" s="113">
        <f>(((AZ73+BC73)/2)*IF($I$6="Yes",$I73,$H73))/12</f>
        <v>2011884.1498397309</v>
      </c>
      <c r="BE73" s="113">
        <v>1173762.3436666667</v>
      </c>
      <c r="BF73" s="113">
        <f t="shared" ref="BF73" si="406">BC73+BE73</f>
        <v>317432791.04866672</v>
      </c>
      <c r="BG73" s="113">
        <f>(((BC73+BF73)/2)*IF($I$6="Yes",$I73,$H73))/12</f>
        <v>2017217.8122586047</v>
      </c>
      <c r="BH73" s="113">
        <v>405762.34366666677</v>
      </c>
      <c r="BI73" s="113">
        <f t="shared" ref="BI73" si="407">BF73+BH73</f>
        <v>317838553.39233339</v>
      </c>
      <c r="BJ73" s="113">
        <f>(((BF73+BI73)/2)*IF($I$6="Yes",$I73,$H73))/12</f>
        <v>2022245.8799010583</v>
      </c>
      <c r="BK73" s="113">
        <v>53762.343666666769</v>
      </c>
      <c r="BL73" s="113">
        <f t="shared" ref="BL73" si="408">BI73+BK73</f>
        <v>317892315.73600006</v>
      </c>
      <c r="BM73" s="113">
        <f>(((BI73+BL73)/2)*IF($I$6="Yes",$I73,$H73))/12</f>
        <v>2023708.6751519451</v>
      </c>
      <c r="BN73" s="113">
        <v>114570.34366666677</v>
      </c>
      <c r="BO73" s="113">
        <f t="shared" ref="BO73" si="409">BL73+BN73</f>
        <v>318006886.07966673</v>
      </c>
      <c r="BP73" s="113">
        <f>(((BL73+BO73)/2)*IF($I$6="Yes",$I73,$H73))/12</f>
        <v>2024244.5250472557</v>
      </c>
      <c r="BQ73" s="113">
        <v>69866.343666666769</v>
      </c>
      <c r="BR73" s="113">
        <f t="shared" ref="BR73" si="410">BO73+BQ73</f>
        <v>318076752.42333341</v>
      </c>
      <c r="BS73" s="113">
        <f>(((BO73+BR73)/2)*IF($I$6="Yes",$I73,$H73))/12</f>
        <v>2024831.6384663107</v>
      </c>
      <c r="BT73" s="113">
        <v>147082.34366666677</v>
      </c>
      <c r="BU73" s="113">
        <f t="shared" ref="BU73" si="411">BR73+BT73</f>
        <v>318223834.76700008</v>
      </c>
      <c r="BV73" s="113">
        <f>(((BR73+BU73)/2)*IF($I$6="Yes",$I73,$H73))/12</f>
        <v>2025522.2466496464</v>
      </c>
      <c r="BW73" s="113">
        <v>336058.34366666677</v>
      </c>
      <c r="BX73" s="113">
        <f t="shared" ref="BX73" si="412">BU73+BW73</f>
        <v>318559893.11066675</v>
      </c>
      <c r="BY73" s="113">
        <f>(((BU73+BX73)/2)*IF($I$6="Yes",$I73,$H73))/12</f>
        <v>2027060.2182155326</v>
      </c>
      <c r="BZ73" s="113">
        <v>169434.34366666677</v>
      </c>
      <c r="CA73" s="113">
        <f t="shared" ref="CA73" si="413">BX73+BZ73</f>
        <v>318729327.45433342</v>
      </c>
      <c r="CB73" s="113">
        <f>(((BX73+CA73)/2)*IF($I$6="Yes",$I73,$H73))/12</f>
        <v>2028669.3424318617</v>
      </c>
      <c r="CC73" s="113">
        <v>75962.343666666769</v>
      </c>
      <c r="CD73" s="113">
        <f t="shared" ref="CD73" si="414">CA73+CC73</f>
        <v>318805289.7980001</v>
      </c>
      <c r="CE73" s="113">
        <f>(((CA73+CD73)/2)*IF($I$6="Yes",$I73,$H73))/12</f>
        <v>2029450.5085339434</v>
      </c>
      <c r="CG73" s="120">
        <f>SUMIF($AW$6:$CE$6,"Depreciation Expense",$AW73:$CE73)</f>
        <v>24243617.774894543</v>
      </c>
      <c r="CH73" s="117"/>
    </row>
    <row r="74" spans="1:86" s="91" customFormat="1">
      <c r="A74" s="91" t="s">
        <v>61</v>
      </c>
      <c r="I74" s="140"/>
      <c r="J74" s="121">
        <f>SUBTOTAL(9,J73)</f>
        <v>301338131.73000002</v>
      </c>
      <c r="K74" s="121">
        <f t="shared" ref="K74:BV74" si="415">SUBTOTAL(9,K73)</f>
        <v>898476.63673309051</v>
      </c>
      <c r="L74" s="121">
        <f t="shared" si="415"/>
        <v>2282526.2136666663</v>
      </c>
      <c r="M74" s="121">
        <f t="shared" si="415"/>
        <v>303620657.9436667</v>
      </c>
      <c r="N74" s="121">
        <f t="shared" si="415"/>
        <v>901879.45280541526</v>
      </c>
      <c r="O74" s="121">
        <f t="shared" si="415"/>
        <v>387440.2836666666</v>
      </c>
      <c r="P74" s="121">
        <f t="shared" si="415"/>
        <v>304008098.22733337</v>
      </c>
      <c r="Q74" s="121">
        <f t="shared" si="415"/>
        <v>905859.86926472932</v>
      </c>
      <c r="R74" s="121">
        <f t="shared" si="415"/>
        <v>1109985.6236666664</v>
      </c>
      <c r="S74" s="121">
        <f t="shared" si="415"/>
        <v>305118083.85100001</v>
      </c>
      <c r="T74" s="121">
        <f t="shared" si="415"/>
        <v>908092.24885979388</v>
      </c>
      <c r="U74" s="121">
        <f t="shared" si="415"/>
        <v>1712841.3436666667</v>
      </c>
      <c r="V74" s="121">
        <f t="shared" si="415"/>
        <v>306830925.19466668</v>
      </c>
      <c r="W74" s="121">
        <f t="shared" si="415"/>
        <v>912300.55144853098</v>
      </c>
      <c r="X74" s="121">
        <f t="shared" si="415"/>
        <v>302834.4336666665</v>
      </c>
      <c r="Y74" s="121">
        <f t="shared" si="415"/>
        <v>307133759.62833333</v>
      </c>
      <c r="Z74" s="121">
        <f t="shared" si="415"/>
        <v>915305.54385152599</v>
      </c>
      <c r="AA74" s="121">
        <f t="shared" si="415"/>
        <v>1974230.9736666661</v>
      </c>
      <c r="AB74" s="121">
        <f t="shared" si="415"/>
        <v>309107990.602</v>
      </c>
      <c r="AC74" s="121">
        <f t="shared" si="415"/>
        <v>918700.21889158245</v>
      </c>
      <c r="AD74" s="121">
        <f t="shared" si="415"/>
        <v>2042714.1836666665</v>
      </c>
      <c r="AE74" s="121">
        <f t="shared" si="415"/>
        <v>311150704.78566664</v>
      </c>
      <c r="AF74" s="121">
        <f t="shared" si="415"/>
        <v>1974456.4306205807</v>
      </c>
      <c r="AG74" s="121">
        <f t="shared" si="415"/>
        <v>-272237.65633333323</v>
      </c>
      <c r="AH74" s="121">
        <f t="shared" si="415"/>
        <v>310878467.12933332</v>
      </c>
      <c r="AI74" s="121">
        <f t="shared" si="415"/>
        <v>1980092.3512302404</v>
      </c>
      <c r="AJ74" s="121">
        <f t="shared" si="415"/>
        <v>-272237.65633333323</v>
      </c>
      <c r="AK74" s="121">
        <f t="shared" si="415"/>
        <v>310606229.47299999</v>
      </c>
      <c r="AL74" s="121">
        <f t="shared" si="415"/>
        <v>1978359.1344444009</v>
      </c>
      <c r="AM74" s="121">
        <f t="shared" si="415"/>
        <v>2189987.513666667</v>
      </c>
      <c r="AN74" s="121">
        <f t="shared" si="415"/>
        <v>312796216.98666668</v>
      </c>
      <c r="AO74" s="121">
        <f t="shared" si="415"/>
        <v>1984463.8671410817</v>
      </c>
      <c r="AP74" s="121">
        <f t="shared" si="415"/>
        <v>410762.34366666677</v>
      </c>
      <c r="AQ74" s="121">
        <f t="shared" si="415"/>
        <v>313206979.33033335</v>
      </c>
      <c r="AR74" s="121">
        <f t="shared" si="415"/>
        <v>1992742.7793408337</v>
      </c>
      <c r="AS74" s="121">
        <f t="shared" si="415"/>
        <v>153762.34366666677</v>
      </c>
      <c r="AT74" s="121">
        <f t="shared" si="415"/>
        <v>313360741.67400002</v>
      </c>
      <c r="AU74" s="121">
        <f t="shared" si="415"/>
        <v>1994539.8188784299</v>
      </c>
      <c r="AV74" s="121">
        <f t="shared" si="415"/>
        <v>1742762.3436666667</v>
      </c>
      <c r="AW74" s="121">
        <f t="shared" si="415"/>
        <v>315103504.0176667</v>
      </c>
      <c r="AX74" s="121">
        <f t="shared" si="415"/>
        <v>2000576.9859388538</v>
      </c>
      <c r="AY74" s="121">
        <f t="shared" si="415"/>
        <v>653762.34366666677</v>
      </c>
      <c r="AZ74" s="121">
        <f t="shared" si="415"/>
        <v>315757266.36133337</v>
      </c>
      <c r="BA74" s="121">
        <f t="shared" si="415"/>
        <v>2008205.792459799</v>
      </c>
      <c r="BB74" s="121">
        <f t="shared" si="415"/>
        <v>501762.34366666677</v>
      </c>
      <c r="BC74" s="121">
        <f t="shared" si="415"/>
        <v>316259028.70500004</v>
      </c>
      <c r="BD74" s="121">
        <f t="shared" si="415"/>
        <v>2011884.1498397309</v>
      </c>
      <c r="BE74" s="121">
        <f t="shared" si="415"/>
        <v>1173762.3436666667</v>
      </c>
      <c r="BF74" s="121">
        <f t="shared" si="415"/>
        <v>317432791.04866672</v>
      </c>
      <c r="BG74" s="121">
        <f t="shared" si="415"/>
        <v>2017217.8122586047</v>
      </c>
      <c r="BH74" s="121">
        <f t="shared" si="415"/>
        <v>405762.34366666677</v>
      </c>
      <c r="BI74" s="121">
        <f t="shared" si="415"/>
        <v>317838553.39233339</v>
      </c>
      <c r="BJ74" s="121">
        <f t="shared" si="415"/>
        <v>2022245.8799010583</v>
      </c>
      <c r="BK74" s="121">
        <f t="shared" si="415"/>
        <v>53762.343666666769</v>
      </c>
      <c r="BL74" s="121">
        <f t="shared" si="415"/>
        <v>317892315.73600006</v>
      </c>
      <c r="BM74" s="121">
        <f t="shared" si="415"/>
        <v>2023708.6751519451</v>
      </c>
      <c r="BN74" s="121">
        <f t="shared" si="415"/>
        <v>114570.34366666677</v>
      </c>
      <c r="BO74" s="121">
        <f t="shared" si="415"/>
        <v>318006886.07966673</v>
      </c>
      <c r="BP74" s="121">
        <f t="shared" si="415"/>
        <v>2024244.5250472557</v>
      </c>
      <c r="BQ74" s="121">
        <f t="shared" si="415"/>
        <v>69866.343666666769</v>
      </c>
      <c r="BR74" s="121">
        <f t="shared" si="415"/>
        <v>318076752.42333341</v>
      </c>
      <c r="BS74" s="121">
        <f t="shared" si="415"/>
        <v>2024831.6384663107</v>
      </c>
      <c r="BT74" s="121">
        <f t="shared" si="415"/>
        <v>147082.34366666677</v>
      </c>
      <c r="BU74" s="121">
        <f t="shared" si="415"/>
        <v>318223834.76700008</v>
      </c>
      <c r="BV74" s="121">
        <f t="shared" si="415"/>
        <v>2025522.2466496464</v>
      </c>
      <c r="BW74" s="121">
        <f t="shared" ref="BW74:CE74" si="416">SUBTOTAL(9,BW73)</f>
        <v>336058.34366666677</v>
      </c>
      <c r="BX74" s="121">
        <f t="shared" si="416"/>
        <v>318559893.11066675</v>
      </c>
      <c r="BY74" s="121">
        <f t="shared" si="416"/>
        <v>2027060.2182155326</v>
      </c>
      <c r="BZ74" s="121">
        <f t="shared" si="416"/>
        <v>169434.34366666677</v>
      </c>
      <c r="CA74" s="121">
        <f t="shared" si="416"/>
        <v>318729327.45433342</v>
      </c>
      <c r="CB74" s="121">
        <f t="shared" si="416"/>
        <v>2028669.3424318617</v>
      </c>
      <c r="CC74" s="121">
        <f t="shared" si="416"/>
        <v>75962.343666666769</v>
      </c>
      <c r="CD74" s="121">
        <f t="shared" si="416"/>
        <v>318805289.7980001</v>
      </c>
      <c r="CE74" s="121">
        <f t="shared" si="416"/>
        <v>2029450.5085339434</v>
      </c>
      <c r="CG74" s="122">
        <f>SUBTOTAL(9,CG73)</f>
        <v>24243617.774894543</v>
      </c>
    </row>
    <row r="75" spans="1:86" s="91" customFormat="1">
      <c r="I75" s="140"/>
      <c r="J75" s="113"/>
      <c r="K75" s="113"/>
      <c r="L75" s="113"/>
      <c r="M75" s="113"/>
      <c r="O75" s="113"/>
      <c r="P75" s="113"/>
      <c r="R75" s="113"/>
      <c r="S75" s="113"/>
      <c r="U75" s="113"/>
      <c r="V75" s="113"/>
      <c r="X75" s="113"/>
      <c r="Y75" s="113"/>
      <c r="AA75" s="113"/>
      <c r="AB75" s="113"/>
      <c r="AD75" s="113"/>
      <c r="AE75" s="113"/>
      <c r="AG75" s="113"/>
      <c r="AH75" s="113"/>
      <c r="AJ75" s="113"/>
      <c r="AK75" s="113"/>
      <c r="AM75" s="113"/>
      <c r="AN75" s="113"/>
      <c r="AP75" s="113"/>
      <c r="AQ75" s="113"/>
      <c r="AS75" s="113"/>
      <c r="AT75" s="113"/>
      <c r="AV75" s="113"/>
      <c r="AW75" s="113"/>
      <c r="AY75" s="113"/>
      <c r="AZ75" s="113"/>
      <c r="BB75" s="113"/>
      <c r="BC75" s="113"/>
      <c r="BE75" s="113"/>
      <c r="BF75" s="113"/>
      <c r="BH75" s="113"/>
      <c r="BI75" s="113"/>
      <c r="BK75" s="113"/>
      <c r="BL75" s="113"/>
      <c r="BN75" s="113"/>
      <c r="BO75" s="113"/>
      <c r="BQ75" s="113"/>
      <c r="BR75" s="113"/>
      <c r="BT75" s="113"/>
      <c r="BU75" s="113"/>
      <c r="BW75" s="113"/>
      <c r="BX75" s="113"/>
      <c r="BZ75" s="113"/>
      <c r="CA75" s="113"/>
      <c r="CC75" s="113"/>
      <c r="CD75" s="113"/>
      <c r="CG75" s="120"/>
    </row>
    <row r="76" spans="1:86" s="91" customFormat="1">
      <c r="A76" s="11" t="s">
        <v>27</v>
      </c>
      <c r="I76" s="140"/>
      <c r="J76" s="121">
        <f t="shared" ref="J76:BU76" si="417">SUBTOTAL(9,J12:J74)</f>
        <v>23327126979.503071</v>
      </c>
      <c r="K76" s="121">
        <f t="shared" si="417"/>
        <v>49050444.573679633</v>
      </c>
      <c r="L76" s="121">
        <f t="shared" si="417"/>
        <v>32731297.913551822</v>
      </c>
      <c r="M76" s="121">
        <f t="shared" si="417"/>
        <v>23359858277.41663</v>
      </c>
      <c r="N76" s="121">
        <f t="shared" si="417"/>
        <v>49083525.942495845</v>
      </c>
      <c r="O76" s="121">
        <f t="shared" si="417"/>
        <v>24526156.139423974</v>
      </c>
      <c r="P76" s="121">
        <f t="shared" si="417"/>
        <v>23384384433.556061</v>
      </c>
      <c r="Q76" s="121">
        <f t="shared" si="417"/>
        <v>49139446.416100435</v>
      </c>
      <c r="R76" s="121">
        <f t="shared" si="417"/>
        <v>59758468.220364951</v>
      </c>
      <c r="S76" s="121">
        <f t="shared" si="417"/>
        <v>23444142901.776421</v>
      </c>
      <c r="T76" s="121">
        <f t="shared" si="417"/>
        <v>49225682.296768077</v>
      </c>
      <c r="U76" s="121">
        <f t="shared" si="417"/>
        <v>48920649.946677014</v>
      </c>
      <c r="V76" s="121">
        <f t="shared" si="417"/>
        <v>23493063551.723095</v>
      </c>
      <c r="W76" s="121">
        <f t="shared" si="417"/>
        <v>49333015.926821724</v>
      </c>
      <c r="X76" s="121">
        <f t="shared" si="417"/>
        <v>32590963.498452637</v>
      </c>
      <c r="Y76" s="121">
        <f t="shared" si="417"/>
        <v>23525654515.221554</v>
      </c>
      <c r="Z76" s="121">
        <f t="shared" si="417"/>
        <v>49406154.587519854</v>
      </c>
      <c r="AA76" s="121">
        <f t="shared" si="417"/>
        <v>54580797.893349342</v>
      </c>
      <c r="AB76" s="121">
        <f t="shared" si="417"/>
        <v>23580235313.114902</v>
      </c>
      <c r="AC76" s="121">
        <f t="shared" si="417"/>
        <v>49499956.347790554</v>
      </c>
      <c r="AD76" s="121">
        <f t="shared" si="417"/>
        <v>3185504.1250273646</v>
      </c>
      <c r="AE76" s="121">
        <f t="shared" si="417"/>
        <v>23583420817.239933</v>
      </c>
      <c r="AF76" s="121">
        <f t="shared" si="417"/>
        <v>59379239.295069419</v>
      </c>
      <c r="AG76" s="121">
        <f t="shared" si="417"/>
        <v>71845130.241362423</v>
      </c>
      <c r="AH76" s="121">
        <f t="shared" si="417"/>
        <v>23655265947.481277</v>
      </c>
      <c r="AI76" s="121">
        <f t="shared" si="417"/>
        <v>59456189.888737492</v>
      </c>
      <c r="AJ76" s="121">
        <f t="shared" si="417"/>
        <v>5399718.4448676184</v>
      </c>
      <c r="AK76" s="121">
        <f t="shared" si="417"/>
        <v>23660665665.926155</v>
      </c>
      <c r="AL76" s="121">
        <f t="shared" si="417"/>
        <v>59530670.681880586</v>
      </c>
      <c r="AM76" s="121">
        <f t="shared" si="417"/>
        <v>37035540.225361548</v>
      </c>
      <c r="AN76" s="121">
        <f t="shared" si="417"/>
        <v>23697701206.151524</v>
      </c>
      <c r="AO76" s="121">
        <f t="shared" si="417"/>
        <v>59565955.221790612</v>
      </c>
      <c r="AP76" s="121">
        <f t="shared" si="417"/>
        <v>107110415.05899416</v>
      </c>
      <c r="AQ76" s="121">
        <f t="shared" si="417"/>
        <v>23804811621.210518</v>
      </c>
      <c r="AR76" s="121">
        <f t="shared" si="417"/>
        <v>59759140.751024581</v>
      </c>
      <c r="AS76" s="121">
        <f t="shared" si="417"/>
        <v>700134616.85689688</v>
      </c>
      <c r="AT76" s="121">
        <f t="shared" si="417"/>
        <v>24504946238.067406</v>
      </c>
      <c r="AU76" s="121">
        <f t="shared" si="417"/>
        <v>60778331.426732063</v>
      </c>
      <c r="AV76" s="121">
        <f t="shared" si="417"/>
        <v>19639544.510694504</v>
      </c>
      <c r="AW76" s="121">
        <f t="shared" si="417"/>
        <v>24524585782.578102</v>
      </c>
      <c r="AX76" s="121">
        <f t="shared" si="417"/>
        <v>61658739.865842611</v>
      </c>
      <c r="AY76" s="121">
        <f t="shared" si="417"/>
        <v>18591145.107710395</v>
      </c>
      <c r="AZ76" s="121">
        <f t="shared" si="417"/>
        <v>24543176927.685806</v>
      </c>
      <c r="BA76" s="121">
        <f t="shared" si="417"/>
        <v>61699994.806835935</v>
      </c>
      <c r="BB76" s="121">
        <f t="shared" si="417"/>
        <v>50909599.232904792</v>
      </c>
      <c r="BC76" s="121">
        <f t="shared" si="417"/>
        <v>24594086526.918716</v>
      </c>
      <c r="BD76" s="121">
        <f t="shared" si="417"/>
        <v>61780980.875332773</v>
      </c>
      <c r="BE76" s="121">
        <f t="shared" si="417"/>
        <v>42562810.940604746</v>
      </c>
      <c r="BF76" s="121">
        <f t="shared" si="417"/>
        <v>24636649337.859329</v>
      </c>
      <c r="BG76" s="121">
        <f t="shared" si="417"/>
        <v>61885110.591520369</v>
      </c>
      <c r="BH76" s="121">
        <f t="shared" si="417"/>
        <v>49263806.557978325</v>
      </c>
      <c r="BI76" s="121">
        <f t="shared" si="417"/>
        <v>24685913144.417294</v>
      </c>
      <c r="BJ76" s="121">
        <f t="shared" si="417"/>
        <v>61983258.498209119</v>
      </c>
      <c r="BK76" s="121">
        <f t="shared" si="417"/>
        <v>-5988152.9389894186</v>
      </c>
      <c r="BL76" s="121">
        <f t="shared" si="417"/>
        <v>24679924991.478313</v>
      </c>
      <c r="BM76" s="121">
        <f t="shared" si="417"/>
        <v>62021175.479790427</v>
      </c>
      <c r="BN76" s="121">
        <f t="shared" si="417"/>
        <v>2154079.5833407301</v>
      </c>
      <c r="BO76" s="121">
        <f t="shared" si="417"/>
        <v>24682079071.061649</v>
      </c>
      <c r="BP76" s="121">
        <f t="shared" si="417"/>
        <v>62004108.666452974</v>
      </c>
      <c r="BQ76" s="121">
        <f t="shared" si="417"/>
        <v>2436802.7991568977</v>
      </c>
      <c r="BR76" s="121">
        <f t="shared" si="417"/>
        <v>24684515873.860809</v>
      </c>
      <c r="BS76" s="121">
        <f t="shared" si="417"/>
        <v>62004589.711158201</v>
      </c>
      <c r="BT76" s="121">
        <f t="shared" si="417"/>
        <v>87252452.120396778</v>
      </c>
      <c r="BU76" s="121">
        <f t="shared" si="417"/>
        <v>24771768325.981201</v>
      </c>
      <c r="BV76" s="121">
        <f t="shared" ref="BV76:CE76" si="418">SUBTOTAL(9,BV12:BV74)</f>
        <v>62111933.259481221</v>
      </c>
      <c r="BW76" s="121">
        <f t="shared" si="418"/>
        <v>-49501475.986955889</v>
      </c>
      <c r="BX76" s="121">
        <f t="shared" si="418"/>
        <v>24722266849.994251</v>
      </c>
      <c r="BY76" s="121">
        <f t="shared" si="418"/>
        <v>60671912.968441248</v>
      </c>
      <c r="BZ76" s="121">
        <f t="shared" si="418"/>
        <v>80795434.182725936</v>
      </c>
      <c r="CA76" s="121">
        <f t="shared" si="418"/>
        <v>24803062284.176975</v>
      </c>
      <c r="CB76" s="121">
        <f t="shared" si="418"/>
        <v>59247307.974497624</v>
      </c>
      <c r="CC76" s="121">
        <f t="shared" si="418"/>
        <v>474876304.1838035</v>
      </c>
      <c r="CD76" s="121">
        <f t="shared" si="418"/>
        <v>25277938588.360783</v>
      </c>
      <c r="CE76" s="121">
        <f t="shared" si="418"/>
        <v>59770915.790258378</v>
      </c>
      <c r="CG76" s="122">
        <f>SUBTOTAL(9,CG12:CG74)</f>
        <v>736840028.48782098</v>
      </c>
    </row>
    <row r="77" spans="1:86" s="91" customFormat="1">
      <c r="A77" s="11"/>
      <c r="I77" s="140"/>
      <c r="J77" s="113"/>
      <c r="K77" s="113"/>
      <c r="L77" s="113"/>
      <c r="M77" s="113"/>
      <c r="O77" s="113"/>
      <c r="P77" s="113"/>
      <c r="R77" s="113"/>
      <c r="S77" s="113"/>
      <c r="U77" s="113"/>
      <c r="V77" s="113"/>
      <c r="X77" s="113"/>
      <c r="Y77" s="113"/>
      <c r="AA77" s="113"/>
      <c r="AB77" s="113"/>
      <c r="AD77" s="113"/>
      <c r="AE77" s="113"/>
      <c r="AG77" s="113"/>
      <c r="AH77" s="113"/>
      <c r="AJ77" s="113"/>
      <c r="AK77" s="113"/>
      <c r="AM77" s="113"/>
      <c r="AN77" s="113"/>
      <c r="AP77" s="113"/>
      <c r="AQ77" s="113"/>
      <c r="AS77" s="113"/>
      <c r="AT77" s="113"/>
      <c r="AV77" s="113"/>
      <c r="AW77" s="113"/>
      <c r="AY77" s="113"/>
      <c r="AZ77" s="113"/>
      <c r="BB77" s="113"/>
      <c r="BC77" s="113"/>
      <c r="BE77" s="113"/>
      <c r="BF77" s="113"/>
      <c r="BH77" s="113"/>
      <c r="BI77" s="113"/>
      <c r="BK77" s="113"/>
      <c r="BL77" s="113"/>
      <c r="BN77" s="113"/>
      <c r="BO77" s="113"/>
      <c r="BQ77" s="113"/>
      <c r="BR77" s="113"/>
      <c r="BT77" s="113"/>
      <c r="BU77" s="113"/>
      <c r="BW77" s="113"/>
      <c r="BX77" s="113"/>
      <c r="BZ77" s="113"/>
      <c r="CA77" s="113"/>
      <c r="CC77" s="113"/>
      <c r="CD77" s="113"/>
      <c r="CG77" s="120"/>
    </row>
    <row r="78" spans="1:86" s="91" customFormat="1">
      <c r="I78" s="140"/>
      <c r="J78" s="113"/>
      <c r="K78" s="113"/>
      <c r="L78" s="113"/>
      <c r="M78" s="113"/>
      <c r="O78" s="113"/>
      <c r="P78" s="113"/>
      <c r="R78" s="113"/>
      <c r="S78" s="113"/>
      <c r="U78" s="113"/>
      <c r="V78" s="113"/>
      <c r="X78" s="113"/>
      <c r="Y78" s="113"/>
      <c r="AA78" s="113"/>
      <c r="AB78" s="113"/>
      <c r="AD78" s="113"/>
      <c r="AE78" s="113"/>
      <c r="AG78" s="113"/>
      <c r="AH78" s="113"/>
      <c r="AJ78" s="113"/>
      <c r="AK78" s="113"/>
      <c r="AM78" s="113"/>
      <c r="AN78" s="113"/>
      <c r="AP78" s="113"/>
      <c r="AQ78" s="113"/>
      <c r="AS78" s="113"/>
      <c r="AT78" s="113"/>
      <c r="AV78" s="113"/>
      <c r="AW78" s="113"/>
      <c r="AY78" s="113"/>
      <c r="AZ78" s="113"/>
      <c r="BB78" s="113"/>
      <c r="BC78" s="113"/>
      <c r="BE78" s="113"/>
      <c r="BF78" s="113"/>
      <c r="BH78" s="113"/>
      <c r="BI78" s="113"/>
      <c r="BK78" s="113"/>
      <c r="BL78" s="113"/>
      <c r="BN78" s="113"/>
      <c r="BO78" s="113"/>
      <c r="BQ78" s="113"/>
      <c r="BR78" s="113"/>
      <c r="BT78" s="113"/>
      <c r="BU78" s="113"/>
      <c r="BW78" s="113"/>
      <c r="BX78" s="113"/>
      <c r="BZ78" s="113"/>
      <c r="CA78" s="113"/>
      <c r="CC78" s="113"/>
      <c r="CD78" s="113"/>
      <c r="CG78" s="120"/>
    </row>
    <row r="79" spans="1:86" s="91" customFormat="1" ht="12" customHeight="1">
      <c r="A79" s="11" t="s">
        <v>29</v>
      </c>
      <c r="I79" s="140"/>
      <c r="J79" s="113"/>
      <c r="K79" s="113"/>
      <c r="L79" s="113"/>
      <c r="M79" s="113"/>
      <c r="O79" s="113"/>
      <c r="P79" s="113"/>
      <c r="R79" s="113"/>
      <c r="S79" s="113"/>
      <c r="U79" s="113"/>
      <c r="V79" s="113"/>
      <c r="X79" s="113"/>
      <c r="Y79" s="113"/>
      <c r="AA79" s="113"/>
      <c r="AB79" s="113"/>
      <c r="AD79" s="113"/>
      <c r="AE79" s="113"/>
      <c r="AG79" s="113"/>
      <c r="AH79" s="113"/>
      <c r="AJ79" s="113"/>
      <c r="AK79" s="113"/>
      <c r="AM79" s="113"/>
      <c r="AN79" s="113"/>
      <c r="AP79" s="113"/>
      <c r="AQ79" s="113"/>
      <c r="AS79" s="113"/>
      <c r="AT79" s="113"/>
      <c r="AV79" s="113"/>
      <c r="AW79" s="113"/>
      <c r="AY79" s="113"/>
      <c r="AZ79" s="113"/>
      <c r="BB79" s="113"/>
      <c r="BC79" s="113"/>
      <c r="BE79" s="113"/>
      <c r="BF79" s="113"/>
      <c r="BH79" s="113"/>
      <c r="BI79" s="113"/>
      <c r="BK79" s="113"/>
      <c r="BL79" s="113"/>
      <c r="BN79" s="113"/>
      <c r="BO79" s="113"/>
      <c r="BQ79" s="113"/>
      <c r="BR79" s="113"/>
      <c r="BT79" s="113"/>
      <c r="BU79" s="113"/>
      <c r="BW79" s="113"/>
      <c r="BX79" s="113"/>
      <c r="BZ79" s="113"/>
      <c r="CA79" s="113"/>
      <c r="CC79" s="113"/>
      <c r="CD79" s="113"/>
      <c r="CG79" s="120"/>
    </row>
    <row r="80" spans="1:86" s="91" customFormat="1">
      <c r="A80" s="11"/>
      <c r="I80" s="140"/>
      <c r="J80" s="113"/>
      <c r="K80" s="113"/>
      <c r="L80" s="113"/>
      <c r="M80" s="113"/>
      <c r="O80" s="113"/>
      <c r="P80" s="113"/>
      <c r="R80" s="113"/>
      <c r="S80" s="113"/>
      <c r="U80" s="113"/>
      <c r="V80" s="113"/>
      <c r="X80" s="113"/>
      <c r="Y80" s="113"/>
      <c r="AA80" s="113"/>
      <c r="AB80" s="113"/>
      <c r="AD80" s="113"/>
      <c r="AE80" s="113"/>
      <c r="AG80" s="113"/>
      <c r="AH80" s="113"/>
      <c r="AJ80" s="113"/>
      <c r="AK80" s="113"/>
      <c r="AM80" s="113"/>
      <c r="AN80" s="113"/>
      <c r="AP80" s="113"/>
      <c r="AQ80" s="113"/>
      <c r="AS80" s="113"/>
      <c r="AT80" s="113"/>
      <c r="AV80" s="113"/>
      <c r="AW80" s="113"/>
      <c r="AY80" s="113"/>
      <c r="AZ80" s="113"/>
      <c r="BB80" s="113"/>
      <c r="BC80" s="113"/>
      <c r="BE80" s="113"/>
      <c r="BF80" s="113"/>
      <c r="BH80" s="113"/>
      <c r="BI80" s="113"/>
      <c r="BK80" s="113"/>
      <c r="BL80" s="113"/>
      <c r="BN80" s="113"/>
      <c r="BO80" s="113"/>
      <c r="BQ80" s="113"/>
      <c r="BR80" s="113"/>
      <c r="BT80" s="113"/>
      <c r="BU80" s="113"/>
      <c r="BW80" s="113"/>
      <c r="BX80" s="113"/>
      <c r="BZ80" s="113"/>
      <c r="CA80" s="113"/>
      <c r="CC80" s="113"/>
      <c r="CD80" s="113"/>
      <c r="CG80" s="120"/>
    </row>
    <row r="81" spans="1:86" s="91" customFormat="1">
      <c r="A81" s="11" t="s">
        <v>58</v>
      </c>
      <c r="I81" s="140"/>
      <c r="J81" s="113"/>
      <c r="K81" s="113"/>
      <c r="L81" s="113"/>
      <c r="M81" s="113"/>
      <c r="O81" s="113"/>
      <c r="P81" s="113"/>
      <c r="R81" s="113"/>
      <c r="S81" s="113"/>
      <c r="U81" s="113"/>
      <c r="V81" s="113"/>
      <c r="X81" s="113"/>
      <c r="Y81" s="113"/>
      <c r="AA81" s="113"/>
      <c r="AB81" s="113"/>
      <c r="AD81" s="113"/>
      <c r="AE81" s="113"/>
      <c r="AG81" s="113"/>
      <c r="AH81" s="113"/>
      <c r="AJ81" s="113"/>
      <c r="AK81" s="113"/>
      <c r="AM81" s="113"/>
      <c r="AN81" s="113"/>
      <c r="AP81" s="113"/>
      <c r="AQ81" s="113"/>
      <c r="AS81" s="113"/>
      <c r="AT81" s="113"/>
      <c r="AV81" s="113"/>
      <c r="AW81" s="113"/>
      <c r="AY81" s="113"/>
      <c r="AZ81" s="113"/>
      <c r="BB81" s="113"/>
      <c r="BC81" s="113"/>
      <c r="BE81" s="113"/>
      <c r="BF81" s="113"/>
      <c r="BH81" s="113"/>
      <c r="BI81" s="113"/>
      <c r="BK81" s="113"/>
      <c r="BL81" s="113"/>
      <c r="BN81" s="113"/>
      <c r="BO81" s="113"/>
      <c r="BQ81" s="113"/>
      <c r="BR81" s="113"/>
      <c r="BT81" s="113"/>
      <c r="BU81" s="113"/>
      <c r="BW81" s="113"/>
      <c r="BX81" s="113"/>
      <c r="BZ81" s="113"/>
      <c r="CA81" s="113"/>
      <c r="CC81" s="113"/>
      <c r="CD81" s="113"/>
      <c r="CG81" s="120"/>
    </row>
    <row r="82" spans="1:86" s="91" customFormat="1">
      <c r="A82" s="91" t="s">
        <v>14</v>
      </c>
      <c r="B82" s="6" t="s">
        <v>45</v>
      </c>
      <c r="C82" s="6" t="s">
        <v>45</v>
      </c>
      <c r="D82" s="91" t="s">
        <v>77</v>
      </c>
      <c r="E82" s="91" t="s">
        <v>75</v>
      </c>
      <c r="F82" s="91" t="str">
        <f t="shared" ref="F82:F96" si="419">D82&amp;E82&amp;C82</f>
        <v>AINTPCA</v>
      </c>
      <c r="G82" s="91" t="str">
        <f t="shared" ref="G82:G96" si="420">E82&amp;C82</f>
        <v>INTPCA</v>
      </c>
      <c r="H82" s="140">
        <v>0</v>
      </c>
      <c r="I82" s="140">
        <v>0</v>
      </c>
      <c r="J82" s="113">
        <v>360599.01</v>
      </c>
      <c r="K82" s="113">
        <f t="shared" ref="K82:K97" si="421">(J82*H82)/12</f>
        <v>0</v>
      </c>
      <c r="L82" s="113">
        <v>0</v>
      </c>
      <c r="M82" s="113">
        <f t="shared" ref="M82:M96" si="422">J82+L82</f>
        <v>360599.01</v>
      </c>
      <c r="N82" s="113">
        <f t="shared" ref="N82:N97" si="423">(((J82+M82)/2)*$H82)/12</f>
        <v>0</v>
      </c>
      <c r="O82" s="113">
        <v>0</v>
      </c>
      <c r="P82" s="113">
        <f t="shared" ref="P82:P96" si="424">M82+O82</f>
        <v>360599.01</v>
      </c>
      <c r="Q82" s="113">
        <f t="shared" ref="Q82:Q97" si="425">(((M82+P82)/2)*$H82)/12</f>
        <v>0</v>
      </c>
      <c r="R82" s="113">
        <v>0</v>
      </c>
      <c r="S82" s="113">
        <f t="shared" ref="S82:S96" si="426">P82+R82</f>
        <v>360599.01</v>
      </c>
      <c r="T82" s="113">
        <f t="shared" ref="T82:T97" si="427">(((P82+S82)/2)*$H82)/12</f>
        <v>0</v>
      </c>
      <c r="U82" s="113">
        <v>0</v>
      </c>
      <c r="V82" s="113">
        <f t="shared" ref="V82:V96" si="428">S82+U82</f>
        <v>360599.01</v>
      </c>
      <c r="W82" s="113">
        <f t="shared" ref="W82:W97" si="429">(((S82+V82)/2)*$H82)/12</f>
        <v>0</v>
      </c>
      <c r="X82" s="113">
        <v>0</v>
      </c>
      <c r="Y82" s="113">
        <f t="shared" ref="Y82:Y96" si="430">V82+X82</f>
        <v>360599.01</v>
      </c>
      <c r="Z82" s="113">
        <f t="shared" ref="Z82:Z97" si="431">(((V82+Y82)/2)*$H82)/12</f>
        <v>0</v>
      </c>
      <c r="AA82" s="113">
        <v>0</v>
      </c>
      <c r="AB82" s="113">
        <f t="shared" ref="AB82:AB96" si="432">Y82+AA82</f>
        <v>360599.01</v>
      </c>
      <c r="AC82" s="113">
        <f t="shared" ref="AC82:AC97" si="433">(((Y82+AB82)/2)*$H82)/12</f>
        <v>0</v>
      </c>
      <c r="AD82" s="113">
        <v>0</v>
      </c>
      <c r="AE82" s="113">
        <f t="shared" ref="AE82:AE96" si="434">AB82+AD82</f>
        <v>360599.01</v>
      </c>
      <c r="AF82" s="113">
        <f t="shared" ref="AF82:AF97" si="435">(((AB82+AE82)/2)*IF($I$6="Yes",$I82,$H82))/12</f>
        <v>0</v>
      </c>
      <c r="AG82" s="113">
        <v>0</v>
      </c>
      <c r="AH82" s="113">
        <f t="shared" ref="AH82:AH96" si="436">AE82+AG82</f>
        <v>360599.01</v>
      </c>
      <c r="AI82" s="113">
        <f t="shared" ref="AI82:AI97" si="437">(((AE82+AH82)/2)*IF($I$6="Yes",$I82,$H82))/12</f>
        <v>0</v>
      </c>
      <c r="AJ82" s="113">
        <v>0</v>
      </c>
      <c r="AK82" s="113">
        <f t="shared" ref="AK82:AK96" si="438">AH82+AJ82</f>
        <v>360599.01</v>
      </c>
      <c r="AL82" s="113">
        <f t="shared" ref="AL82:AL97" si="439">(((AH82+AK82)/2)*IF($I$6="Yes",$I82,$H82))/12</f>
        <v>0</v>
      </c>
      <c r="AM82" s="113">
        <v>0</v>
      </c>
      <c r="AN82" s="113">
        <f t="shared" ref="AN82:AN96" si="440">AK82+AM82</f>
        <v>360599.01</v>
      </c>
      <c r="AO82" s="113">
        <f t="shared" ref="AO82:AO97" si="441">(((AK82+AN82)/2)*IF($I$6="Yes",$I82,$H82))/12</f>
        <v>0</v>
      </c>
      <c r="AP82" s="113">
        <v>0</v>
      </c>
      <c r="AQ82" s="113">
        <f t="shared" ref="AQ82:AQ96" si="442">AN82+AP82</f>
        <v>360599.01</v>
      </c>
      <c r="AR82" s="113">
        <f t="shared" ref="AR82:AR97" si="443">(((AN82+AQ82)/2)*IF($I$6="Yes",$I82,$H82))/12</f>
        <v>0</v>
      </c>
      <c r="AS82" s="113">
        <v>0</v>
      </c>
      <c r="AT82" s="113">
        <f t="shared" ref="AT82:AT96" si="444">AQ82+AS82</f>
        <v>360599.01</v>
      </c>
      <c r="AU82" s="113">
        <f t="shared" ref="AU82:AU97" si="445">(((AQ82+AT82)/2)*IF($I$6="Yes",$I82,$H82))/12</f>
        <v>0</v>
      </c>
      <c r="AV82" s="113">
        <v>0</v>
      </c>
      <c r="AW82" s="113">
        <f t="shared" ref="AW82:AW96" si="446">AT82+AV82</f>
        <v>360599.01</v>
      </c>
      <c r="AX82" s="113">
        <f t="shared" ref="AX82:AX97" si="447">(((AT82+AW82)/2)*IF($I$6="Yes",$I82,$H82))/12</f>
        <v>0</v>
      </c>
      <c r="AY82" s="113">
        <v>0</v>
      </c>
      <c r="AZ82" s="113">
        <f t="shared" ref="AZ82:AZ96" si="448">AW82+AY82</f>
        <v>360599.01</v>
      </c>
      <c r="BA82" s="113">
        <f t="shared" ref="BA82:BA97" si="449">(((AW82+AZ82)/2)*IF($I$6="Yes",$I82,$H82))/12</f>
        <v>0</v>
      </c>
      <c r="BB82" s="113">
        <v>0</v>
      </c>
      <c r="BC82" s="113">
        <f t="shared" ref="BC82:BC96" si="450">AZ82+BB82</f>
        <v>360599.01</v>
      </c>
      <c r="BD82" s="113">
        <f t="shared" ref="BD82:BD97" si="451">(((AZ82+BC82)/2)*IF($I$6="Yes",$I82,$H82))/12</f>
        <v>0</v>
      </c>
      <c r="BE82" s="113">
        <v>0</v>
      </c>
      <c r="BF82" s="113">
        <f t="shared" ref="BF82:BF96" si="452">BC82+BE82</f>
        <v>360599.01</v>
      </c>
      <c r="BG82" s="113">
        <f t="shared" ref="BG82:BG97" si="453">(((BC82+BF82)/2)*IF($I$6="Yes",$I82,$H82))/12</f>
        <v>0</v>
      </c>
      <c r="BH82" s="113">
        <v>0</v>
      </c>
      <c r="BI82" s="113">
        <f t="shared" ref="BI82:BI96" si="454">BF82+BH82</f>
        <v>360599.01</v>
      </c>
      <c r="BJ82" s="113">
        <f t="shared" ref="BJ82:BJ97" si="455">(((BF82+BI82)/2)*IF($I$6="Yes",$I82,$H82))/12</f>
        <v>0</v>
      </c>
      <c r="BK82" s="113">
        <v>0</v>
      </c>
      <c r="BL82" s="113">
        <f t="shared" ref="BL82:BL96" si="456">BI82+BK82</f>
        <v>360599.01</v>
      </c>
      <c r="BM82" s="113">
        <f t="shared" ref="BM82:BM97" si="457">(((BI82+BL82)/2)*IF($I$6="Yes",$I82,$H82))/12</f>
        <v>0</v>
      </c>
      <c r="BN82" s="113">
        <v>0</v>
      </c>
      <c r="BO82" s="113">
        <f t="shared" ref="BO82:BO96" si="458">BL82+BN82</f>
        <v>360599.01</v>
      </c>
      <c r="BP82" s="113">
        <f t="shared" ref="BP82:BP97" si="459">(((BL82+BO82)/2)*IF($I$6="Yes",$I82,$H82))/12</f>
        <v>0</v>
      </c>
      <c r="BQ82" s="113">
        <v>0</v>
      </c>
      <c r="BR82" s="113">
        <f t="shared" ref="BR82:BR96" si="460">BO82+BQ82</f>
        <v>360599.01</v>
      </c>
      <c r="BS82" s="113">
        <f t="shared" ref="BS82:BS97" si="461">(((BO82+BR82)/2)*IF($I$6="Yes",$I82,$H82))/12</f>
        <v>0</v>
      </c>
      <c r="BT82" s="113">
        <v>0</v>
      </c>
      <c r="BU82" s="113">
        <f t="shared" ref="BU82:BU96" si="462">BR82+BT82</f>
        <v>360599.01</v>
      </c>
      <c r="BV82" s="113">
        <f t="shared" ref="BV82:BV97" si="463">(((BR82+BU82)/2)*IF($I$6="Yes",$I82,$H82))/12</f>
        <v>0</v>
      </c>
      <c r="BW82" s="113">
        <v>0</v>
      </c>
      <c r="BX82" s="113">
        <f t="shared" ref="BX82:BX96" si="464">BU82+BW82</f>
        <v>360599.01</v>
      </c>
      <c r="BY82" s="113">
        <f t="shared" ref="BY82:BY97" si="465">(((BU82+BX82)/2)*IF($I$6="Yes",$I82,$H82))/12</f>
        <v>0</v>
      </c>
      <c r="BZ82" s="113">
        <v>0</v>
      </c>
      <c r="CA82" s="113">
        <f t="shared" ref="CA82:CA96" si="466">BX82+BZ82</f>
        <v>360599.01</v>
      </c>
      <c r="CB82" s="113">
        <f t="shared" ref="CB82:CB97" si="467">(((BX82+CA82)/2)*IF($I$6="Yes",$I82,$H82))/12</f>
        <v>0</v>
      </c>
      <c r="CC82" s="113">
        <v>0</v>
      </c>
      <c r="CD82" s="113">
        <f t="shared" ref="CD82:CD96" si="468">CA82+CC82</f>
        <v>360599.01</v>
      </c>
      <c r="CE82" s="113">
        <f t="shared" ref="CE82:CE97" si="469">(((CA82+CD82)/2)*IF($I$6="Yes",$I82,$H82))/12</f>
        <v>0</v>
      </c>
      <c r="CG82" s="120">
        <f t="shared" ref="CG82:CG97" si="470">SUMIF($AW$6:$CE$6,"Depreciation Expense",$AW82:$CE82)</f>
        <v>0</v>
      </c>
      <c r="CH82" s="117"/>
    </row>
    <row r="83" spans="1:86" s="91" customFormat="1">
      <c r="A83" s="91" t="s">
        <v>24</v>
      </c>
      <c r="B83" s="6" t="s">
        <v>54</v>
      </c>
      <c r="C83" s="6" t="s">
        <v>54</v>
      </c>
      <c r="D83" s="91" t="s">
        <v>77</v>
      </c>
      <c r="E83" s="91" t="s">
        <v>75</v>
      </c>
      <c r="F83" s="91" t="str">
        <f t="shared" si="419"/>
        <v>AINTPCN</v>
      </c>
      <c r="G83" s="91" t="str">
        <f t="shared" si="420"/>
        <v>INTPCN</v>
      </c>
      <c r="H83" s="140">
        <v>3.0479585159104379E-2</v>
      </c>
      <c r="I83" s="140">
        <v>3.0479585159104379E-2</v>
      </c>
      <c r="J83" s="113">
        <v>123435247.84999999</v>
      </c>
      <c r="K83" s="113">
        <f t="shared" si="421"/>
        <v>313521.26237326924</v>
      </c>
      <c r="L83" s="113">
        <v>-16439.299500000001</v>
      </c>
      <c r="M83" s="113">
        <f t="shared" si="422"/>
        <v>123418808.55049999</v>
      </c>
      <c r="N83" s="113">
        <f t="shared" si="423"/>
        <v>313500.38474705809</v>
      </c>
      <c r="O83" s="113">
        <v>-16439.299500000001</v>
      </c>
      <c r="P83" s="113">
        <f t="shared" si="424"/>
        <v>123402369.25099999</v>
      </c>
      <c r="Q83" s="113">
        <f t="shared" si="425"/>
        <v>313458.62949463591</v>
      </c>
      <c r="R83" s="113">
        <v>-16439.299500000001</v>
      </c>
      <c r="S83" s="113">
        <f t="shared" si="426"/>
        <v>123385929.95149998</v>
      </c>
      <c r="T83" s="113">
        <f t="shared" si="427"/>
        <v>313416.87424221373</v>
      </c>
      <c r="U83" s="113">
        <v>-16439.299500000001</v>
      </c>
      <c r="V83" s="113">
        <f t="shared" si="428"/>
        <v>123369490.65199998</v>
      </c>
      <c r="W83" s="113">
        <f t="shared" si="429"/>
        <v>313375.11898979149</v>
      </c>
      <c r="X83" s="113">
        <v>-16439.299500000001</v>
      </c>
      <c r="Y83" s="113">
        <f t="shared" si="430"/>
        <v>123353051.35249998</v>
      </c>
      <c r="Z83" s="113">
        <f t="shared" si="431"/>
        <v>313333.36373736936</v>
      </c>
      <c r="AA83" s="113">
        <v>-16439.299500000001</v>
      </c>
      <c r="AB83" s="113">
        <f t="shared" si="432"/>
        <v>123336612.05299997</v>
      </c>
      <c r="AC83" s="113">
        <f t="shared" si="433"/>
        <v>313291.60848494706</v>
      </c>
      <c r="AD83" s="113">
        <v>-16439.299500000001</v>
      </c>
      <c r="AE83" s="113">
        <f t="shared" si="434"/>
        <v>123320172.75349997</v>
      </c>
      <c r="AF83" s="113">
        <f t="shared" si="435"/>
        <v>313249.85323252494</v>
      </c>
      <c r="AG83" s="113">
        <v>-16439.299500000001</v>
      </c>
      <c r="AH83" s="113">
        <f t="shared" si="436"/>
        <v>123303733.45399997</v>
      </c>
      <c r="AI83" s="113">
        <f t="shared" si="437"/>
        <v>313208.0979801027</v>
      </c>
      <c r="AJ83" s="113">
        <v>-16439.299500000001</v>
      </c>
      <c r="AK83" s="113">
        <f t="shared" si="438"/>
        <v>123287294.15449996</v>
      </c>
      <c r="AL83" s="113">
        <f t="shared" si="439"/>
        <v>313166.34272768052</v>
      </c>
      <c r="AM83" s="113">
        <v>-16439.299500000001</v>
      </c>
      <c r="AN83" s="113">
        <f t="shared" si="440"/>
        <v>123270854.85499996</v>
      </c>
      <c r="AO83" s="113">
        <f t="shared" si="441"/>
        <v>313124.58747525833</v>
      </c>
      <c r="AP83" s="113">
        <v>-16439.299500000001</v>
      </c>
      <c r="AQ83" s="113">
        <f t="shared" si="442"/>
        <v>123254415.55549996</v>
      </c>
      <c r="AR83" s="113">
        <f t="shared" si="443"/>
        <v>313082.83222283615</v>
      </c>
      <c r="AS83" s="113">
        <v>-16439.299500000001</v>
      </c>
      <c r="AT83" s="113">
        <f t="shared" si="444"/>
        <v>123237976.25599995</v>
      </c>
      <c r="AU83" s="113">
        <f t="shared" si="445"/>
        <v>313041.07697041391</v>
      </c>
      <c r="AV83" s="113">
        <v>-16439.299500000001</v>
      </c>
      <c r="AW83" s="113">
        <f t="shared" si="446"/>
        <v>123221536.95649995</v>
      </c>
      <c r="AX83" s="113">
        <f t="shared" si="447"/>
        <v>312999.32171799178</v>
      </c>
      <c r="AY83" s="113">
        <v>-16439.299500000001</v>
      </c>
      <c r="AZ83" s="113">
        <f t="shared" si="448"/>
        <v>123205097.65699995</v>
      </c>
      <c r="BA83" s="113">
        <f t="shared" si="449"/>
        <v>312957.56646556949</v>
      </c>
      <c r="BB83" s="113">
        <v>-16439.299500000001</v>
      </c>
      <c r="BC83" s="113">
        <f t="shared" si="450"/>
        <v>123188658.35749994</v>
      </c>
      <c r="BD83" s="113">
        <f t="shared" si="451"/>
        <v>312915.81121314736</v>
      </c>
      <c r="BE83" s="113">
        <v>-16439.299500000001</v>
      </c>
      <c r="BF83" s="113">
        <f t="shared" si="452"/>
        <v>123172219.05799994</v>
      </c>
      <c r="BG83" s="113">
        <f t="shared" si="453"/>
        <v>312874.05596072512</v>
      </c>
      <c r="BH83" s="113">
        <v>-16439.299500000001</v>
      </c>
      <c r="BI83" s="113">
        <f t="shared" si="454"/>
        <v>123155779.75849994</v>
      </c>
      <c r="BJ83" s="113">
        <f t="shared" si="455"/>
        <v>312832.30070830294</v>
      </c>
      <c r="BK83" s="113">
        <v>-16439.299500000001</v>
      </c>
      <c r="BL83" s="113">
        <f t="shared" si="456"/>
        <v>123139340.45899993</v>
      </c>
      <c r="BM83" s="113">
        <f t="shared" si="457"/>
        <v>312790.54545588075</v>
      </c>
      <c r="BN83" s="113">
        <v>-16439.299500000001</v>
      </c>
      <c r="BO83" s="113">
        <f t="shared" si="458"/>
        <v>123122901.15949993</v>
      </c>
      <c r="BP83" s="113">
        <f t="shared" si="459"/>
        <v>312748.79020345857</v>
      </c>
      <c r="BQ83" s="113">
        <v>-16439.299500000001</v>
      </c>
      <c r="BR83" s="113">
        <f t="shared" si="460"/>
        <v>123106461.85999992</v>
      </c>
      <c r="BS83" s="113">
        <f t="shared" si="461"/>
        <v>312707.03495103633</v>
      </c>
      <c r="BT83" s="113">
        <v>-16439.299500000001</v>
      </c>
      <c r="BU83" s="113">
        <f t="shared" si="462"/>
        <v>123090022.56049992</v>
      </c>
      <c r="BV83" s="113">
        <f t="shared" si="463"/>
        <v>312665.27969861421</v>
      </c>
      <c r="BW83" s="113">
        <v>-16439.299500000001</v>
      </c>
      <c r="BX83" s="113">
        <f t="shared" si="464"/>
        <v>123073583.26099992</v>
      </c>
      <c r="BY83" s="113">
        <f t="shared" si="465"/>
        <v>312623.52444619191</v>
      </c>
      <c r="BZ83" s="113">
        <v>-16439.299500000001</v>
      </c>
      <c r="CA83" s="113">
        <f t="shared" si="466"/>
        <v>123057143.96149991</v>
      </c>
      <c r="CB83" s="113">
        <f t="shared" si="467"/>
        <v>312581.76919376978</v>
      </c>
      <c r="CC83" s="113">
        <v>166623.58050000001</v>
      </c>
      <c r="CD83" s="113">
        <f t="shared" si="468"/>
        <v>123223767.54199992</v>
      </c>
      <c r="CE83" s="113">
        <f t="shared" si="469"/>
        <v>312772.50063469884</v>
      </c>
      <c r="CG83" s="120">
        <f t="shared" si="470"/>
        <v>3753468.5006493866</v>
      </c>
      <c r="CH83" s="117"/>
    </row>
    <row r="84" spans="1:86" s="91" customFormat="1">
      <c r="A84" s="91" t="s">
        <v>4</v>
      </c>
      <c r="B84" s="7" t="s">
        <v>37</v>
      </c>
      <c r="C84" s="7" t="s">
        <v>36</v>
      </c>
      <c r="D84" s="91" t="s">
        <v>77</v>
      </c>
      <c r="E84" s="91" t="s">
        <v>75</v>
      </c>
      <c r="F84" s="91" t="str">
        <f>D84&amp;E84&amp;C84</f>
        <v>AINTPDGU</v>
      </c>
      <c r="G84" s="91" t="str">
        <f>E84&amp;C84</f>
        <v>INTPDGU</v>
      </c>
      <c r="H84" s="140">
        <v>2.7487555804513879E-2</v>
      </c>
      <c r="I84" s="140">
        <v>2.7487555804513879E-2</v>
      </c>
      <c r="J84" s="113">
        <v>600993.05000000005</v>
      </c>
      <c r="K84" s="113">
        <f t="shared" si="421"/>
        <v>1376.6525000000001</v>
      </c>
      <c r="L84" s="113">
        <v>0</v>
      </c>
      <c r="M84" s="113">
        <f t="shared" si="422"/>
        <v>600993.05000000005</v>
      </c>
      <c r="N84" s="113">
        <f t="shared" si="423"/>
        <v>1376.6525000000001</v>
      </c>
      <c r="O84" s="113">
        <v>0</v>
      </c>
      <c r="P84" s="113">
        <f t="shared" si="424"/>
        <v>600993.05000000005</v>
      </c>
      <c r="Q84" s="113">
        <f t="shared" si="425"/>
        <v>1376.6525000000001</v>
      </c>
      <c r="R84" s="113">
        <v>0</v>
      </c>
      <c r="S84" s="113">
        <f t="shared" si="426"/>
        <v>600993.05000000005</v>
      </c>
      <c r="T84" s="113">
        <f t="shared" si="427"/>
        <v>1376.6525000000001</v>
      </c>
      <c r="U84" s="113">
        <v>0</v>
      </c>
      <c r="V84" s="113">
        <f t="shared" si="428"/>
        <v>600993.05000000005</v>
      </c>
      <c r="W84" s="113">
        <f t="shared" si="429"/>
        <v>1376.6525000000001</v>
      </c>
      <c r="X84" s="113">
        <v>0</v>
      </c>
      <c r="Y84" s="113">
        <f t="shared" si="430"/>
        <v>600993.05000000005</v>
      </c>
      <c r="Z84" s="113">
        <f t="shared" si="431"/>
        <v>1376.6525000000001</v>
      </c>
      <c r="AA84" s="113">
        <v>0</v>
      </c>
      <c r="AB84" s="113">
        <f t="shared" si="432"/>
        <v>600993.05000000005</v>
      </c>
      <c r="AC84" s="113">
        <f t="shared" si="433"/>
        <v>1376.6525000000001</v>
      </c>
      <c r="AD84" s="113">
        <v>0</v>
      </c>
      <c r="AE84" s="113">
        <f t="shared" si="434"/>
        <v>600993.05000000005</v>
      </c>
      <c r="AF84" s="113">
        <f t="shared" si="435"/>
        <v>1376.6525000000001</v>
      </c>
      <c r="AG84" s="113">
        <v>0</v>
      </c>
      <c r="AH84" s="113">
        <f t="shared" si="436"/>
        <v>600993.05000000005</v>
      </c>
      <c r="AI84" s="113">
        <f t="shared" si="437"/>
        <v>1376.6525000000001</v>
      </c>
      <c r="AJ84" s="113">
        <v>0</v>
      </c>
      <c r="AK84" s="113">
        <f t="shared" si="438"/>
        <v>600993.05000000005</v>
      </c>
      <c r="AL84" s="113">
        <f t="shared" si="439"/>
        <v>1376.6525000000001</v>
      </c>
      <c r="AM84" s="113">
        <v>0</v>
      </c>
      <c r="AN84" s="113">
        <f t="shared" si="440"/>
        <v>600993.05000000005</v>
      </c>
      <c r="AO84" s="113">
        <f t="shared" si="441"/>
        <v>1376.6525000000001</v>
      </c>
      <c r="AP84" s="113">
        <v>0</v>
      </c>
      <c r="AQ84" s="113">
        <f t="shared" si="442"/>
        <v>600993.05000000005</v>
      </c>
      <c r="AR84" s="113">
        <f t="shared" si="443"/>
        <v>1376.6525000000001</v>
      </c>
      <c r="AS84" s="113">
        <v>0</v>
      </c>
      <c r="AT84" s="113">
        <f t="shared" si="444"/>
        <v>600993.05000000005</v>
      </c>
      <c r="AU84" s="113">
        <f t="shared" si="445"/>
        <v>1376.6525000000001</v>
      </c>
      <c r="AV84" s="113">
        <v>0</v>
      </c>
      <c r="AW84" s="113">
        <f t="shared" si="446"/>
        <v>600993.05000000005</v>
      </c>
      <c r="AX84" s="113">
        <f t="shared" si="447"/>
        <v>1376.6525000000001</v>
      </c>
      <c r="AY84" s="113">
        <v>0</v>
      </c>
      <c r="AZ84" s="113">
        <f t="shared" si="448"/>
        <v>600993.05000000005</v>
      </c>
      <c r="BA84" s="113">
        <f t="shared" si="449"/>
        <v>1376.6525000000001</v>
      </c>
      <c r="BB84" s="113">
        <v>0</v>
      </c>
      <c r="BC84" s="113">
        <f t="shared" si="450"/>
        <v>600993.05000000005</v>
      </c>
      <c r="BD84" s="113">
        <f t="shared" si="451"/>
        <v>1376.6525000000001</v>
      </c>
      <c r="BE84" s="113">
        <v>0</v>
      </c>
      <c r="BF84" s="113">
        <f t="shared" si="452"/>
        <v>600993.05000000005</v>
      </c>
      <c r="BG84" s="113">
        <f t="shared" si="453"/>
        <v>1376.6525000000001</v>
      </c>
      <c r="BH84" s="113">
        <v>0</v>
      </c>
      <c r="BI84" s="113">
        <f t="shared" si="454"/>
        <v>600993.05000000005</v>
      </c>
      <c r="BJ84" s="113">
        <f t="shared" si="455"/>
        <v>1376.6525000000001</v>
      </c>
      <c r="BK84" s="113">
        <v>0</v>
      </c>
      <c r="BL84" s="113">
        <f t="shared" si="456"/>
        <v>600993.05000000005</v>
      </c>
      <c r="BM84" s="113">
        <f t="shared" si="457"/>
        <v>1376.6525000000001</v>
      </c>
      <c r="BN84" s="113">
        <v>0</v>
      </c>
      <c r="BO84" s="113">
        <f t="shared" si="458"/>
        <v>600993.05000000005</v>
      </c>
      <c r="BP84" s="113">
        <f t="shared" si="459"/>
        <v>1376.6525000000001</v>
      </c>
      <c r="BQ84" s="113">
        <v>0</v>
      </c>
      <c r="BR84" s="113">
        <f t="shared" si="460"/>
        <v>600993.05000000005</v>
      </c>
      <c r="BS84" s="113">
        <f t="shared" si="461"/>
        <v>1376.6525000000001</v>
      </c>
      <c r="BT84" s="113">
        <v>0</v>
      </c>
      <c r="BU84" s="113">
        <f t="shared" si="462"/>
        <v>600993.05000000005</v>
      </c>
      <c r="BV84" s="113">
        <f t="shared" si="463"/>
        <v>1376.6525000000001</v>
      </c>
      <c r="BW84" s="113">
        <v>0</v>
      </c>
      <c r="BX84" s="113">
        <f t="shared" si="464"/>
        <v>600993.05000000005</v>
      </c>
      <c r="BY84" s="113">
        <f t="shared" si="465"/>
        <v>1376.6525000000001</v>
      </c>
      <c r="BZ84" s="113">
        <v>0</v>
      </c>
      <c r="CA84" s="113">
        <f t="shared" si="466"/>
        <v>600993.05000000005</v>
      </c>
      <c r="CB84" s="113">
        <f t="shared" si="467"/>
        <v>1376.6525000000001</v>
      </c>
      <c r="CC84" s="113">
        <v>0</v>
      </c>
      <c r="CD84" s="113">
        <f t="shared" si="468"/>
        <v>600993.05000000005</v>
      </c>
      <c r="CE84" s="113">
        <f t="shared" si="469"/>
        <v>1376.6525000000001</v>
      </c>
      <c r="CG84" s="120">
        <f t="shared" si="470"/>
        <v>16519.830000000002</v>
      </c>
      <c r="CH84" s="117"/>
    </row>
    <row r="85" spans="1:86" s="91" customFormat="1">
      <c r="A85" s="91" t="s">
        <v>3</v>
      </c>
      <c r="B85" s="7" t="s">
        <v>37</v>
      </c>
      <c r="C85" s="7" t="s">
        <v>35</v>
      </c>
      <c r="D85" s="91" t="s">
        <v>77</v>
      </c>
      <c r="E85" s="91" t="s">
        <v>75</v>
      </c>
      <c r="F85" s="91" t="str">
        <f>D85&amp;E85&amp;C85</f>
        <v>AINTPDGP</v>
      </c>
      <c r="G85" s="91" t="str">
        <f>E85&amp;C85</f>
        <v>INTPDGP</v>
      </c>
      <c r="H85" s="140">
        <v>0</v>
      </c>
      <c r="I85" s="140">
        <v>0</v>
      </c>
      <c r="J85" s="113">
        <v>0</v>
      </c>
      <c r="K85" s="113">
        <f t="shared" si="421"/>
        <v>0</v>
      </c>
      <c r="L85" s="113">
        <v>-5742.9236666666666</v>
      </c>
      <c r="M85" s="113">
        <f t="shared" si="422"/>
        <v>-5742.9236666666666</v>
      </c>
      <c r="N85" s="113">
        <f t="shared" si="423"/>
        <v>0</v>
      </c>
      <c r="O85" s="113">
        <v>-5742.9236666666666</v>
      </c>
      <c r="P85" s="113">
        <f t="shared" si="424"/>
        <v>-11485.847333333333</v>
      </c>
      <c r="Q85" s="113">
        <f t="shared" si="425"/>
        <v>0</v>
      </c>
      <c r="R85" s="113">
        <v>-5742.9236666666666</v>
      </c>
      <c r="S85" s="113">
        <f t="shared" si="426"/>
        <v>-17228.771000000001</v>
      </c>
      <c r="T85" s="113">
        <f t="shared" si="427"/>
        <v>0</v>
      </c>
      <c r="U85" s="113">
        <v>-5742.9236666666666</v>
      </c>
      <c r="V85" s="113">
        <f t="shared" si="428"/>
        <v>-22971.694666666666</v>
      </c>
      <c r="W85" s="113">
        <f t="shared" si="429"/>
        <v>0</v>
      </c>
      <c r="X85" s="113">
        <v>-5742.9236666666666</v>
      </c>
      <c r="Y85" s="113">
        <f t="shared" si="430"/>
        <v>-28714.618333333332</v>
      </c>
      <c r="Z85" s="113">
        <f t="shared" si="431"/>
        <v>0</v>
      </c>
      <c r="AA85" s="113">
        <v>-5742.9236666666666</v>
      </c>
      <c r="AB85" s="113">
        <f t="shared" si="432"/>
        <v>-34457.542000000001</v>
      </c>
      <c r="AC85" s="113">
        <f t="shared" si="433"/>
        <v>0</v>
      </c>
      <c r="AD85" s="113">
        <v>-5742.9236666666666</v>
      </c>
      <c r="AE85" s="113">
        <f t="shared" si="434"/>
        <v>-40200.465666666671</v>
      </c>
      <c r="AF85" s="113">
        <f t="shared" si="435"/>
        <v>0</v>
      </c>
      <c r="AG85" s="113">
        <v>-5742.9236666666666</v>
      </c>
      <c r="AH85" s="113">
        <f t="shared" si="436"/>
        <v>-45943.38933333334</v>
      </c>
      <c r="AI85" s="113">
        <f t="shared" si="437"/>
        <v>0</v>
      </c>
      <c r="AJ85" s="113">
        <v>-5742.9236666666666</v>
      </c>
      <c r="AK85" s="113">
        <f t="shared" si="438"/>
        <v>-51686.313000000009</v>
      </c>
      <c r="AL85" s="113">
        <f t="shared" si="439"/>
        <v>0</v>
      </c>
      <c r="AM85" s="113">
        <v>-5742.9236666666666</v>
      </c>
      <c r="AN85" s="113">
        <f t="shared" si="440"/>
        <v>-57429.236666666679</v>
      </c>
      <c r="AO85" s="113">
        <f t="shared" si="441"/>
        <v>0</v>
      </c>
      <c r="AP85" s="113">
        <v>-5742.9236666666666</v>
      </c>
      <c r="AQ85" s="113">
        <f t="shared" si="442"/>
        <v>-63172.160333333348</v>
      </c>
      <c r="AR85" s="113">
        <f t="shared" si="443"/>
        <v>0</v>
      </c>
      <c r="AS85" s="113">
        <v>-5742.9236666666666</v>
      </c>
      <c r="AT85" s="113">
        <f t="shared" si="444"/>
        <v>-68915.084000000017</v>
      </c>
      <c r="AU85" s="113">
        <f t="shared" si="445"/>
        <v>0</v>
      </c>
      <c r="AV85" s="113">
        <v>-5742.9236666666666</v>
      </c>
      <c r="AW85" s="113">
        <f t="shared" si="446"/>
        <v>-74658.007666666686</v>
      </c>
      <c r="AX85" s="113">
        <f t="shared" si="447"/>
        <v>0</v>
      </c>
      <c r="AY85" s="113">
        <v>-5742.9236666666666</v>
      </c>
      <c r="AZ85" s="113">
        <f t="shared" si="448"/>
        <v>-80400.931333333356</v>
      </c>
      <c r="BA85" s="113">
        <f t="shared" si="449"/>
        <v>0</v>
      </c>
      <c r="BB85" s="113">
        <v>-5742.9236666666666</v>
      </c>
      <c r="BC85" s="113">
        <f t="shared" si="450"/>
        <v>-86143.855000000025</v>
      </c>
      <c r="BD85" s="113">
        <f t="shared" si="451"/>
        <v>0</v>
      </c>
      <c r="BE85" s="113">
        <v>-5742.9236666666666</v>
      </c>
      <c r="BF85" s="113">
        <f t="shared" si="452"/>
        <v>-91886.778666666694</v>
      </c>
      <c r="BG85" s="113">
        <f t="shared" si="453"/>
        <v>0</v>
      </c>
      <c r="BH85" s="113">
        <v>-5742.9236666666666</v>
      </c>
      <c r="BI85" s="113">
        <f t="shared" si="454"/>
        <v>-97629.702333333364</v>
      </c>
      <c r="BJ85" s="113">
        <f t="shared" si="455"/>
        <v>0</v>
      </c>
      <c r="BK85" s="113">
        <v>-5742.9236666666666</v>
      </c>
      <c r="BL85" s="113">
        <f t="shared" si="456"/>
        <v>-103372.62600000003</v>
      </c>
      <c r="BM85" s="113">
        <f t="shared" si="457"/>
        <v>0</v>
      </c>
      <c r="BN85" s="113">
        <v>-5742.9236666666666</v>
      </c>
      <c r="BO85" s="113">
        <f t="shared" si="458"/>
        <v>-109115.5496666667</v>
      </c>
      <c r="BP85" s="113">
        <f t="shared" si="459"/>
        <v>0</v>
      </c>
      <c r="BQ85" s="113">
        <v>-5742.9236666666666</v>
      </c>
      <c r="BR85" s="113">
        <f t="shared" si="460"/>
        <v>-114858.47333333337</v>
      </c>
      <c r="BS85" s="113">
        <f t="shared" si="461"/>
        <v>0</v>
      </c>
      <c r="BT85" s="113">
        <v>-5742.9236666666666</v>
      </c>
      <c r="BU85" s="113">
        <f t="shared" si="462"/>
        <v>-120601.39700000004</v>
      </c>
      <c r="BV85" s="113">
        <f t="shared" si="463"/>
        <v>0</v>
      </c>
      <c r="BW85" s="113">
        <v>-5742.9236666666666</v>
      </c>
      <c r="BX85" s="113">
        <f t="shared" si="464"/>
        <v>-126344.32066666671</v>
      </c>
      <c r="BY85" s="113">
        <f t="shared" si="465"/>
        <v>0</v>
      </c>
      <c r="BZ85" s="113">
        <v>-5742.9236666666666</v>
      </c>
      <c r="CA85" s="113">
        <f t="shared" si="466"/>
        <v>-132087.24433333336</v>
      </c>
      <c r="CB85" s="113">
        <f t="shared" si="467"/>
        <v>0</v>
      </c>
      <c r="CC85" s="113">
        <v>-5742.9236666666666</v>
      </c>
      <c r="CD85" s="113">
        <f t="shared" si="468"/>
        <v>-137830.16800000003</v>
      </c>
      <c r="CE85" s="113">
        <f t="shared" si="469"/>
        <v>0</v>
      </c>
      <c r="CG85" s="120">
        <f t="shared" si="470"/>
        <v>0</v>
      </c>
      <c r="CH85" s="117"/>
    </row>
    <row r="86" spans="1:86" s="91" customFormat="1">
      <c r="A86" s="91" t="s">
        <v>19</v>
      </c>
      <c r="B86" s="7" t="s">
        <v>50</v>
      </c>
      <c r="C86" s="7" t="s">
        <v>50</v>
      </c>
      <c r="D86" s="91" t="s">
        <v>77</v>
      </c>
      <c r="E86" s="91" t="s">
        <v>75</v>
      </c>
      <c r="F86" s="91" t="str">
        <f t="shared" si="419"/>
        <v>AINTPID</v>
      </c>
      <c r="G86" s="91" t="str">
        <f t="shared" si="420"/>
        <v>INTPID</v>
      </c>
      <c r="H86" s="140">
        <v>5.1542035935793935E-3</v>
      </c>
      <c r="I86" s="140">
        <v>5.1542035935793935E-3</v>
      </c>
      <c r="J86" s="113">
        <v>4106488.93</v>
      </c>
      <c r="K86" s="113">
        <f t="shared" si="421"/>
        <v>1763.8066666666666</v>
      </c>
      <c r="L86" s="113">
        <v>-33.426166666666667</v>
      </c>
      <c r="M86" s="113">
        <f t="shared" si="422"/>
        <v>4106455.5038333335</v>
      </c>
      <c r="N86" s="113">
        <f t="shared" si="423"/>
        <v>1763.7994881138186</v>
      </c>
      <c r="O86" s="113">
        <v>-33.426166666666667</v>
      </c>
      <c r="P86" s="113">
        <f t="shared" si="424"/>
        <v>4106422.0776666668</v>
      </c>
      <c r="Q86" s="113">
        <f t="shared" si="425"/>
        <v>1763.7851310081226</v>
      </c>
      <c r="R86" s="113">
        <v>-33.426166666666667</v>
      </c>
      <c r="S86" s="113">
        <f t="shared" si="426"/>
        <v>4106388.6515000002</v>
      </c>
      <c r="T86" s="113">
        <f t="shared" si="427"/>
        <v>1763.7707739024263</v>
      </c>
      <c r="U86" s="113">
        <v>-33.426166666666667</v>
      </c>
      <c r="V86" s="113">
        <f t="shared" si="428"/>
        <v>4106355.2253333335</v>
      </c>
      <c r="W86" s="113">
        <f t="shared" si="429"/>
        <v>1763.7564167967303</v>
      </c>
      <c r="X86" s="113">
        <v>-33.426166666666667</v>
      </c>
      <c r="Y86" s="113">
        <f t="shared" si="430"/>
        <v>4106321.7991666668</v>
      </c>
      <c r="Z86" s="113">
        <f t="shared" si="431"/>
        <v>1763.7420596910342</v>
      </c>
      <c r="AA86" s="113">
        <v>-33.426166666666667</v>
      </c>
      <c r="AB86" s="113">
        <f t="shared" si="432"/>
        <v>4106288.3730000001</v>
      </c>
      <c r="AC86" s="113">
        <f t="shared" si="433"/>
        <v>1763.7277025853382</v>
      </c>
      <c r="AD86" s="113">
        <v>-33.426166666666667</v>
      </c>
      <c r="AE86" s="113">
        <f t="shared" si="434"/>
        <v>4106254.9468333335</v>
      </c>
      <c r="AF86" s="113">
        <f t="shared" si="435"/>
        <v>1763.7133454796422</v>
      </c>
      <c r="AG86" s="113">
        <v>-33.426166666666667</v>
      </c>
      <c r="AH86" s="113">
        <f t="shared" si="436"/>
        <v>4106221.5206666668</v>
      </c>
      <c r="AI86" s="113">
        <f t="shared" si="437"/>
        <v>1763.6989883739461</v>
      </c>
      <c r="AJ86" s="113">
        <v>-33.426166666666667</v>
      </c>
      <c r="AK86" s="113">
        <f t="shared" si="438"/>
        <v>4106188.0945000001</v>
      </c>
      <c r="AL86" s="113">
        <f t="shared" si="439"/>
        <v>1763.6846312682501</v>
      </c>
      <c r="AM86" s="113">
        <v>-33.426166666666667</v>
      </c>
      <c r="AN86" s="113">
        <f t="shared" si="440"/>
        <v>4106154.6683333335</v>
      </c>
      <c r="AO86" s="113">
        <f t="shared" si="441"/>
        <v>1763.6702741625538</v>
      </c>
      <c r="AP86" s="113">
        <v>-33.426166666666667</v>
      </c>
      <c r="AQ86" s="113">
        <f t="shared" si="442"/>
        <v>4106121.2421666668</v>
      </c>
      <c r="AR86" s="113">
        <f t="shared" si="443"/>
        <v>1763.6559170568578</v>
      </c>
      <c r="AS86" s="113">
        <v>-33.426166666666667</v>
      </c>
      <c r="AT86" s="113">
        <f t="shared" si="444"/>
        <v>4106087.8160000001</v>
      </c>
      <c r="AU86" s="113">
        <f t="shared" si="445"/>
        <v>1763.6415599511618</v>
      </c>
      <c r="AV86" s="113">
        <v>-33.426166666666667</v>
      </c>
      <c r="AW86" s="113">
        <f t="shared" si="446"/>
        <v>4106054.3898333334</v>
      </c>
      <c r="AX86" s="113">
        <f t="shared" si="447"/>
        <v>1763.6272028454657</v>
      </c>
      <c r="AY86" s="113">
        <v>-33.426166666666667</v>
      </c>
      <c r="AZ86" s="113">
        <f t="shared" si="448"/>
        <v>4106020.9636666668</v>
      </c>
      <c r="BA86" s="113">
        <f t="shared" si="449"/>
        <v>1763.6128457397697</v>
      </c>
      <c r="BB86" s="113">
        <v>-33.426166666666667</v>
      </c>
      <c r="BC86" s="113">
        <f t="shared" si="450"/>
        <v>4105987.5375000001</v>
      </c>
      <c r="BD86" s="113">
        <f t="shared" si="451"/>
        <v>1763.5984886340736</v>
      </c>
      <c r="BE86" s="113">
        <v>-33.426166666666667</v>
      </c>
      <c r="BF86" s="113">
        <f t="shared" si="452"/>
        <v>4105954.1113333334</v>
      </c>
      <c r="BG86" s="113">
        <f t="shared" si="453"/>
        <v>1763.5841315283776</v>
      </c>
      <c r="BH86" s="113">
        <v>-33.426166666666667</v>
      </c>
      <c r="BI86" s="113">
        <f t="shared" si="454"/>
        <v>4105920.6851666667</v>
      </c>
      <c r="BJ86" s="113">
        <f t="shared" si="455"/>
        <v>1763.5697744226811</v>
      </c>
      <c r="BK86" s="113">
        <v>-33.426166666666667</v>
      </c>
      <c r="BL86" s="113">
        <f t="shared" si="456"/>
        <v>4105887.2590000001</v>
      </c>
      <c r="BM86" s="113">
        <f t="shared" si="457"/>
        <v>1763.5554173169851</v>
      </c>
      <c r="BN86" s="113">
        <v>-33.426166666666667</v>
      </c>
      <c r="BO86" s="113">
        <f t="shared" si="458"/>
        <v>4105853.8328333334</v>
      </c>
      <c r="BP86" s="113">
        <f t="shared" si="459"/>
        <v>1763.5410602112891</v>
      </c>
      <c r="BQ86" s="113">
        <v>-33.426166666666667</v>
      </c>
      <c r="BR86" s="113">
        <f t="shared" si="460"/>
        <v>4105820.4066666667</v>
      </c>
      <c r="BS86" s="113">
        <f t="shared" si="461"/>
        <v>1763.526703105593</v>
      </c>
      <c r="BT86" s="113">
        <v>-33.426166666666667</v>
      </c>
      <c r="BU86" s="113">
        <f t="shared" si="462"/>
        <v>4105786.9805000001</v>
      </c>
      <c r="BV86" s="113">
        <f t="shared" si="463"/>
        <v>1763.512345999897</v>
      </c>
      <c r="BW86" s="113">
        <v>-33.426166666666667</v>
      </c>
      <c r="BX86" s="113">
        <f t="shared" si="464"/>
        <v>4105753.5543333334</v>
      </c>
      <c r="BY86" s="113">
        <f t="shared" si="465"/>
        <v>1763.4979888942009</v>
      </c>
      <c r="BZ86" s="113">
        <v>-33.426166666666667</v>
      </c>
      <c r="CA86" s="113">
        <f t="shared" si="466"/>
        <v>4105720.1281666667</v>
      </c>
      <c r="CB86" s="113">
        <f t="shared" si="467"/>
        <v>1763.4836317885049</v>
      </c>
      <c r="CC86" s="113">
        <v>-33.426166666666667</v>
      </c>
      <c r="CD86" s="113">
        <f t="shared" si="468"/>
        <v>4105686.702</v>
      </c>
      <c r="CE86" s="113">
        <f t="shared" si="469"/>
        <v>1763.4692746828086</v>
      </c>
      <c r="CG86" s="120">
        <f t="shared" si="470"/>
        <v>21162.578865169649</v>
      </c>
      <c r="CH86" s="117"/>
    </row>
    <row r="87" spans="1:86" s="91" customFormat="1">
      <c r="A87" s="91" t="s">
        <v>15</v>
      </c>
      <c r="B87" s="6" t="s">
        <v>46</v>
      </c>
      <c r="C87" s="6" t="s">
        <v>46</v>
      </c>
      <c r="D87" s="91" t="s">
        <v>77</v>
      </c>
      <c r="E87" s="91" t="s">
        <v>75</v>
      </c>
      <c r="F87" s="91" t="str">
        <f t="shared" si="419"/>
        <v>AINTPOR</v>
      </c>
      <c r="G87" s="91" t="str">
        <f t="shared" si="420"/>
        <v>INTPOR</v>
      </c>
      <c r="H87" s="140">
        <v>3.7570937753611828E-3</v>
      </c>
      <c r="I87" s="140">
        <v>3.7570937753611828E-3</v>
      </c>
      <c r="J87" s="113">
        <v>4292448.09</v>
      </c>
      <c r="K87" s="113">
        <f t="shared" si="421"/>
        <v>1343.9274999999998</v>
      </c>
      <c r="L87" s="113">
        <v>-182.41033333333334</v>
      </c>
      <c r="M87" s="113">
        <f t="shared" si="422"/>
        <v>4292265.6796666663</v>
      </c>
      <c r="N87" s="113">
        <f t="shared" si="423"/>
        <v>1343.8989444696695</v>
      </c>
      <c r="O87" s="113">
        <v>-182.41033333333334</v>
      </c>
      <c r="P87" s="113">
        <f t="shared" si="424"/>
        <v>4292083.2693333328</v>
      </c>
      <c r="Q87" s="113">
        <f t="shared" si="425"/>
        <v>1343.8418334090086</v>
      </c>
      <c r="R87" s="113">
        <v>-182.41033333333334</v>
      </c>
      <c r="S87" s="113">
        <f t="shared" si="426"/>
        <v>4291900.8589999992</v>
      </c>
      <c r="T87" s="113">
        <f t="shared" si="427"/>
        <v>1343.7847223483479</v>
      </c>
      <c r="U87" s="113">
        <v>-182.41033333333334</v>
      </c>
      <c r="V87" s="113">
        <f t="shared" si="428"/>
        <v>4291718.4486666657</v>
      </c>
      <c r="W87" s="113">
        <f t="shared" si="429"/>
        <v>1343.7276112876873</v>
      </c>
      <c r="X87" s="113">
        <v>-182.41033333333334</v>
      </c>
      <c r="Y87" s="113">
        <f t="shared" si="430"/>
        <v>4291536.0383333322</v>
      </c>
      <c r="Z87" s="113">
        <f t="shared" si="431"/>
        <v>1343.6705002270264</v>
      </c>
      <c r="AA87" s="113">
        <v>-182.41033333333334</v>
      </c>
      <c r="AB87" s="113">
        <f t="shared" si="432"/>
        <v>4291353.6279999986</v>
      </c>
      <c r="AC87" s="113">
        <f t="shared" si="433"/>
        <v>1343.6133891663656</v>
      </c>
      <c r="AD87" s="113">
        <v>-182.41033333333334</v>
      </c>
      <c r="AE87" s="113">
        <f t="shared" si="434"/>
        <v>4291171.2176666651</v>
      </c>
      <c r="AF87" s="113">
        <f t="shared" si="435"/>
        <v>1343.5562781057049</v>
      </c>
      <c r="AG87" s="113">
        <v>-182.41033333333334</v>
      </c>
      <c r="AH87" s="113">
        <f t="shared" si="436"/>
        <v>4290988.8073333316</v>
      </c>
      <c r="AI87" s="113">
        <f t="shared" si="437"/>
        <v>1343.4991670450443</v>
      </c>
      <c r="AJ87" s="113">
        <v>-182.41033333333334</v>
      </c>
      <c r="AK87" s="113">
        <f t="shared" si="438"/>
        <v>4290806.396999998</v>
      </c>
      <c r="AL87" s="113">
        <f t="shared" si="439"/>
        <v>1343.4420559843834</v>
      </c>
      <c r="AM87" s="113">
        <v>-182.41033333333334</v>
      </c>
      <c r="AN87" s="113">
        <f t="shared" si="440"/>
        <v>4290623.9866666645</v>
      </c>
      <c r="AO87" s="113">
        <f t="shared" si="441"/>
        <v>1343.3849449237227</v>
      </c>
      <c r="AP87" s="113">
        <v>-182.41033333333334</v>
      </c>
      <c r="AQ87" s="113">
        <f t="shared" si="442"/>
        <v>4290441.5763333309</v>
      </c>
      <c r="AR87" s="113">
        <f t="shared" si="443"/>
        <v>1343.3278338630619</v>
      </c>
      <c r="AS87" s="113">
        <v>-182.41033333333334</v>
      </c>
      <c r="AT87" s="113">
        <f t="shared" si="444"/>
        <v>4290259.1659999974</v>
      </c>
      <c r="AU87" s="113">
        <f t="shared" si="445"/>
        <v>1343.2707228024012</v>
      </c>
      <c r="AV87" s="113">
        <v>-182.41033333333334</v>
      </c>
      <c r="AW87" s="113">
        <f t="shared" si="446"/>
        <v>4290076.7556666639</v>
      </c>
      <c r="AX87" s="113">
        <f t="shared" si="447"/>
        <v>1343.2136117417406</v>
      </c>
      <c r="AY87" s="113">
        <v>-182.41033333333334</v>
      </c>
      <c r="AZ87" s="113">
        <f t="shared" si="448"/>
        <v>4289894.3453333303</v>
      </c>
      <c r="BA87" s="113">
        <f t="shared" si="449"/>
        <v>1343.1565006810797</v>
      </c>
      <c r="BB87" s="113">
        <v>-182.41033333333334</v>
      </c>
      <c r="BC87" s="113">
        <f t="shared" si="450"/>
        <v>4289711.9349999968</v>
      </c>
      <c r="BD87" s="113">
        <f t="shared" si="451"/>
        <v>1343.0993896204188</v>
      </c>
      <c r="BE87" s="113">
        <v>-182.41033333333334</v>
      </c>
      <c r="BF87" s="113">
        <f t="shared" si="452"/>
        <v>4289529.5246666633</v>
      </c>
      <c r="BG87" s="113">
        <f t="shared" si="453"/>
        <v>1343.0422785597582</v>
      </c>
      <c r="BH87" s="113">
        <v>-182.41033333333334</v>
      </c>
      <c r="BI87" s="113">
        <f t="shared" si="454"/>
        <v>4289347.1143333297</v>
      </c>
      <c r="BJ87" s="113">
        <f t="shared" si="455"/>
        <v>1342.9851674990975</v>
      </c>
      <c r="BK87" s="113">
        <v>-182.41033333333334</v>
      </c>
      <c r="BL87" s="113">
        <f t="shared" si="456"/>
        <v>4289164.7039999962</v>
      </c>
      <c r="BM87" s="113">
        <f t="shared" si="457"/>
        <v>1342.9280564384367</v>
      </c>
      <c r="BN87" s="113">
        <v>-182.41033333333334</v>
      </c>
      <c r="BO87" s="113">
        <f t="shared" si="458"/>
        <v>4288982.2936666626</v>
      </c>
      <c r="BP87" s="113">
        <f t="shared" si="459"/>
        <v>1342.8709453777758</v>
      </c>
      <c r="BQ87" s="113">
        <v>-182.41033333333334</v>
      </c>
      <c r="BR87" s="113">
        <f t="shared" si="460"/>
        <v>4288799.8833333291</v>
      </c>
      <c r="BS87" s="113">
        <f t="shared" si="461"/>
        <v>1342.8138343171152</v>
      </c>
      <c r="BT87" s="113">
        <v>-182.41033333333334</v>
      </c>
      <c r="BU87" s="113">
        <f t="shared" si="462"/>
        <v>4288617.4729999956</v>
      </c>
      <c r="BV87" s="113">
        <f t="shared" si="463"/>
        <v>1342.7567232564545</v>
      </c>
      <c r="BW87" s="113">
        <v>-182.41033333333334</v>
      </c>
      <c r="BX87" s="113">
        <f t="shared" si="464"/>
        <v>4288435.062666662</v>
      </c>
      <c r="BY87" s="113">
        <f t="shared" si="465"/>
        <v>1342.6996121957936</v>
      </c>
      <c r="BZ87" s="113">
        <v>-182.41033333333334</v>
      </c>
      <c r="CA87" s="113">
        <f t="shared" si="466"/>
        <v>4288252.6523333285</v>
      </c>
      <c r="CB87" s="113">
        <f t="shared" si="467"/>
        <v>1342.642501135133</v>
      </c>
      <c r="CC87" s="113">
        <v>-182.41033333333334</v>
      </c>
      <c r="CD87" s="113">
        <f t="shared" si="468"/>
        <v>4288070.241999995</v>
      </c>
      <c r="CE87" s="113">
        <f t="shared" si="469"/>
        <v>1342.5853900744721</v>
      </c>
      <c r="CG87" s="120">
        <f t="shared" si="470"/>
        <v>16114.794010897276</v>
      </c>
      <c r="CH87" s="117"/>
    </row>
    <row r="88" spans="1:86" s="91" customFormat="1">
      <c r="A88" s="91" t="s">
        <v>25</v>
      </c>
      <c r="B88" s="6" t="s">
        <v>55</v>
      </c>
      <c r="C88" s="6" t="s">
        <v>55</v>
      </c>
      <c r="D88" s="91" t="s">
        <v>77</v>
      </c>
      <c r="E88" s="91" t="s">
        <v>75</v>
      </c>
      <c r="F88" s="91" t="str">
        <f t="shared" si="419"/>
        <v>AINTPSE</v>
      </c>
      <c r="G88" s="91" t="str">
        <f t="shared" si="420"/>
        <v>INTPSE</v>
      </c>
      <c r="H88" s="140">
        <v>9.444181898945446E-2</v>
      </c>
      <c r="I88" s="140">
        <v>9.444181898945446E-2</v>
      </c>
      <c r="J88" s="113">
        <v>3691396.85</v>
      </c>
      <c r="K88" s="113">
        <f t="shared" si="421"/>
        <v>29051.8527604952</v>
      </c>
      <c r="L88" s="113">
        <v>73605.989166666666</v>
      </c>
      <c r="M88" s="113">
        <f t="shared" si="422"/>
        <v>3765002.8391666668</v>
      </c>
      <c r="N88" s="113">
        <f t="shared" si="423"/>
        <v>29341.497906554287</v>
      </c>
      <c r="O88" s="113">
        <v>-6364.3208333333341</v>
      </c>
      <c r="P88" s="113">
        <f t="shared" si="424"/>
        <v>3758638.5183333335</v>
      </c>
      <c r="Q88" s="113">
        <f t="shared" si="425"/>
        <v>29606.09896777452</v>
      </c>
      <c r="R88" s="113">
        <v>18635.679166666665</v>
      </c>
      <c r="S88" s="113">
        <f t="shared" si="426"/>
        <v>3777274.1975000002</v>
      </c>
      <c r="T88" s="113">
        <f t="shared" si="427"/>
        <v>29654.387692877495</v>
      </c>
      <c r="U88" s="113">
        <v>-6364.3208333333341</v>
      </c>
      <c r="V88" s="113">
        <f t="shared" si="428"/>
        <v>3770909.8766666669</v>
      </c>
      <c r="W88" s="113">
        <f t="shared" si="429"/>
        <v>29702.67641798047</v>
      </c>
      <c r="X88" s="113">
        <v>-6364.3208333333341</v>
      </c>
      <c r="Y88" s="113">
        <f t="shared" si="430"/>
        <v>3764545.5558333336</v>
      </c>
      <c r="Z88" s="113">
        <f t="shared" si="431"/>
        <v>29652.588248302767</v>
      </c>
      <c r="AA88" s="113">
        <v>634635.6791666667</v>
      </c>
      <c r="AB88" s="113">
        <f t="shared" si="432"/>
        <v>4399181.2350000003</v>
      </c>
      <c r="AC88" s="113">
        <f t="shared" si="433"/>
        <v>32124.883660801734</v>
      </c>
      <c r="AD88" s="113">
        <v>18635.679166666665</v>
      </c>
      <c r="AE88" s="113">
        <f t="shared" si="434"/>
        <v>4417816.9141666666</v>
      </c>
      <c r="AF88" s="113">
        <f t="shared" si="435"/>
        <v>34695.555968081382</v>
      </c>
      <c r="AG88" s="113">
        <v>-6364.3208333333341</v>
      </c>
      <c r="AH88" s="113">
        <f t="shared" si="436"/>
        <v>4411452.5933333328</v>
      </c>
      <c r="AI88" s="113">
        <f t="shared" si="437"/>
        <v>34743.844693184365</v>
      </c>
      <c r="AJ88" s="113">
        <v>-6364.3208333333341</v>
      </c>
      <c r="AK88" s="113">
        <f t="shared" si="438"/>
        <v>4405088.272499999</v>
      </c>
      <c r="AL88" s="113">
        <f t="shared" si="439"/>
        <v>34693.75652350665</v>
      </c>
      <c r="AM88" s="113">
        <v>19635.679166666665</v>
      </c>
      <c r="AN88" s="113">
        <f t="shared" si="440"/>
        <v>4424723.9516666653</v>
      </c>
      <c r="AO88" s="113">
        <f t="shared" si="441"/>
        <v>34745.980324400858</v>
      </c>
      <c r="AP88" s="113">
        <v>-6364.3208333333341</v>
      </c>
      <c r="AQ88" s="113">
        <f t="shared" si="442"/>
        <v>4418359.6308333315</v>
      </c>
      <c r="AR88" s="113">
        <f t="shared" si="443"/>
        <v>34798.204125295044</v>
      </c>
      <c r="AS88" s="113">
        <v>-6364.3208333333341</v>
      </c>
      <c r="AT88" s="113">
        <f t="shared" si="444"/>
        <v>4411995.3099999977</v>
      </c>
      <c r="AU88" s="113">
        <f t="shared" si="445"/>
        <v>34748.115955617344</v>
      </c>
      <c r="AV88" s="113">
        <v>19635.679166666665</v>
      </c>
      <c r="AW88" s="113">
        <f t="shared" si="446"/>
        <v>4431630.989166664</v>
      </c>
      <c r="AX88" s="113">
        <f t="shared" si="447"/>
        <v>34800.339756511537</v>
      </c>
      <c r="AY88" s="113">
        <v>-6364.3208333333341</v>
      </c>
      <c r="AZ88" s="113">
        <f t="shared" si="448"/>
        <v>4425266.6683333302</v>
      </c>
      <c r="BA88" s="113">
        <f t="shared" si="449"/>
        <v>34852.563557405738</v>
      </c>
      <c r="BB88" s="113">
        <v>-6364.3208333333341</v>
      </c>
      <c r="BC88" s="113">
        <f t="shared" si="450"/>
        <v>4418902.3474999964</v>
      </c>
      <c r="BD88" s="113">
        <f t="shared" si="451"/>
        <v>34802.475387728024</v>
      </c>
      <c r="BE88" s="113">
        <v>19635.679166666665</v>
      </c>
      <c r="BF88" s="113">
        <f t="shared" si="452"/>
        <v>4438538.0266666627</v>
      </c>
      <c r="BG88" s="113">
        <f t="shared" si="453"/>
        <v>34854.699188622231</v>
      </c>
      <c r="BH88" s="113">
        <v>-6364.3208333333341</v>
      </c>
      <c r="BI88" s="113">
        <f t="shared" si="454"/>
        <v>4432173.7058333289</v>
      </c>
      <c r="BJ88" s="113">
        <f t="shared" si="455"/>
        <v>34906.922989516424</v>
      </c>
      <c r="BK88" s="113">
        <v>589452.79916666669</v>
      </c>
      <c r="BL88" s="113">
        <f t="shared" si="456"/>
        <v>5021626.5049999952</v>
      </c>
      <c r="BM88" s="113">
        <f t="shared" si="457"/>
        <v>37201.420344749466</v>
      </c>
      <c r="BN88" s="113">
        <v>19035.679166666665</v>
      </c>
      <c r="BO88" s="113">
        <f t="shared" si="458"/>
        <v>5040662.1841666615</v>
      </c>
      <c r="BP88" s="113">
        <f t="shared" si="459"/>
        <v>39595.868625079682</v>
      </c>
      <c r="BQ88" s="113">
        <v>-6364.3208333333341</v>
      </c>
      <c r="BR88" s="113">
        <f t="shared" si="460"/>
        <v>5034297.8633333277</v>
      </c>
      <c r="BS88" s="113">
        <f t="shared" si="461"/>
        <v>39645.731380499143</v>
      </c>
      <c r="BT88" s="113">
        <v>-6364.3208333333341</v>
      </c>
      <c r="BU88" s="113">
        <f t="shared" si="462"/>
        <v>5027933.5424999939</v>
      </c>
      <c r="BV88" s="113">
        <f t="shared" si="463"/>
        <v>39595.643210821443</v>
      </c>
      <c r="BW88" s="113">
        <v>20051.679166666665</v>
      </c>
      <c r="BX88" s="113">
        <f t="shared" si="464"/>
        <v>5047985.2216666602</v>
      </c>
      <c r="BY88" s="113">
        <f t="shared" si="465"/>
        <v>39649.50400324478</v>
      </c>
      <c r="BZ88" s="113">
        <v>-6364.3208333333341</v>
      </c>
      <c r="CA88" s="113">
        <f t="shared" si="466"/>
        <v>5041620.9008333264</v>
      </c>
      <c r="CB88" s="113">
        <f t="shared" si="467"/>
        <v>39703.364795668138</v>
      </c>
      <c r="CC88" s="113">
        <v>-6364.3208333333341</v>
      </c>
      <c r="CD88" s="113">
        <f t="shared" si="468"/>
        <v>5035256.5799999926</v>
      </c>
      <c r="CE88" s="113">
        <f t="shared" si="469"/>
        <v>39653.276625990424</v>
      </c>
      <c r="CG88" s="120">
        <f t="shared" si="470"/>
        <v>449261.8098658371</v>
      </c>
      <c r="CH88" s="117"/>
    </row>
    <row r="89" spans="1:86" s="91" customFormat="1">
      <c r="A89" s="91" t="s">
        <v>5</v>
      </c>
      <c r="B89" s="6" t="s">
        <v>37</v>
      </c>
      <c r="C89" s="6" t="s">
        <v>37</v>
      </c>
      <c r="D89" s="91" t="s">
        <v>77</v>
      </c>
      <c r="E89" s="91" t="s">
        <v>75</v>
      </c>
      <c r="F89" s="91" t="str">
        <f t="shared" si="419"/>
        <v>AINTPSG</v>
      </c>
      <c r="G89" s="91" t="str">
        <f t="shared" si="420"/>
        <v>INTPSG</v>
      </c>
      <c r="H89" s="140">
        <v>4.4403459482145392E-2</v>
      </c>
      <c r="I89" s="140">
        <v>4.4403459482145392E-2</v>
      </c>
      <c r="J89" s="113">
        <v>158414662.81999999</v>
      </c>
      <c r="K89" s="113">
        <f t="shared" si="421"/>
        <v>586179.9218254661</v>
      </c>
      <c r="L89" s="113">
        <v>-467412.04250000016</v>
      </c>
      <c r="M89" s="113">
        <f t="shared" si="422"/>
        <v>157947250.7775</v>
      </c>
      <c r="N89" s="113">
        <f t="shared" si="423"/>
        <v>585315.14217169047</v>
      </c>
      <c r="O89" s="113">
        <v>-676753.97250000015</v>
      </c>
      <c r="P89" s="113">
        <f t="shared" si="424"/>
        <v>157270496.80500001</v>
      </c>
      <c r="Q89" s="113">
        <f t="shared" si="425"/>
        <v>583198.27011802804</v>
      </c>
      <c r="R89" s="113">
        <v>-676753.97250000015</v>
      </c>
      <c r="S89" s="113">
        <f t="shared" si="426"/>
        <v>156593742.83250001</v>
      </c>
      <c r="T89" s="113">
        <f t="shared" si="427"/>
        <v>580694.08531825442</v>
      </c>
      <c r="U89" s="113">
        <v>-676753.97250000015</v>
      </c>
      <c r="V89" s="113">
        <f t="shared" si="428"/>
        <v>155916988.86000001</v>
      </c>
      <c r="W89" s="113">
        <f t="shared" si="429"/>
        <v>578189.90051848057</v>
      </c>
      <c r="X89" s="113">
        <v>-676753.97250000015</v>
      </c>
      <c r="Y89" s="113">
        <f t="shared" si="430"/>
        <v>155240234.88750002</v>
      </c>
      <c r="Z89" s="113">
        <f t="shared" si="431"/>
        <v>575685.71571870695</v>
      </c>
      <c r="AA89" s="113">
        <v>-660590.48250000016</v>
      </c>
      <c r="AB89" s="113">
        <f t="shared" si="432"/>
        <v>154579644.40500003</v>
      </c>
      <c r="AC89" s="113">
        <f t="shared" si="433"/>
        <v>573211.43570532079</v>
      </c>
      <c r="AD89" s="113">
        <v>-676753.97250000015</v>
      </c>
      <c r="AE89" s="113">
        <f t="shared" si="434"/>
        <v>153902890.43250003</v>
      </c>
      <c r="AF89" s="113">
        <f t="shared" si="435"/>
        <v>570737.15569193498</v>
      </c>
      <c r="AG89" s="113">
        <v>-676753.97250000015</v>
      </c>
      <c r="AH89" s="113">
        <f t="shared" si="436"/>
        <v>153226136.46000004</v>
      </c>
      <c r="AI89" s="113">
        <f t="shared" si="437"/>
        <v>568232.97089216125</v>
      </c>
      <c r="AJ89" s="113">
        <v>-676753.97250000015</v>
      </c>
      <c r="AK89" s="113">
        <f t="shared" si="438"/>
        <v>152549382.48750004</v>
      </c>
      <c r="AL89" s="113">
        <f t="shared" si="439"/>
        <v>565728.78609238763</v>
      </c>
      <c r="AM89" s="113">
        <v>-676753.97250000015</v>
      </c>
      <c r="AN89" s="113">
        <f t="shared" si="440"/>
        <v>151872628.51500005</v>
      </c>
      <c r="AO89" s="113">
        <f t="shared" si="441"/>
        <v>563224.60129261378</v>
      </c>
      <c r="AP89" s="113">
        <v>-676753.97250000015</v>
      </c>
      <c r="AQ89" s="113">
        <f t="shared" si="442"/>
        <v>151195874.54250005</v>
      </c>
      <c r="AR89" s="113">
        <f t="shared" si="443"/>
        <v>560720.41649284016</v>
      </c>
      <c r="AS89" s="113">
        <v>-676753.97250000015</v>
      </c>
      <c r="AT89" s="113">
        <f t="shared" si="444"/>
        <v>150519120.57000005</v>
      </c>
      <c r="AU89" s="113">
        <f t="shared" si="445"/>
        <v>558216.23169306631</v>
      </c>
      <c r="AV89" s="113">
        <v>-676753.97250000015</v>
      </c>
      <c r="AW89" s="113">
        <f t="shared" si="446"/>
        <v>149842366.59750006</v>
      </c>
      <c r="AX89" s="113">
        <f t="shared" si="447"/>
        <v>555712.04689329269</v>
      </c>
      <c r="AY89" s="113">
        <v>-676753.97250000015</v>
      </c>
      <c r="AZ89" s="113">
        <f t="shared" si="448"/>
        <v>149165612.62500006</v>
      </c>
      <c r="BA89" s="113">
        <f t="shared" si="449"/>
        <v>553207.86209351884</v>
      </c>
      <c r="BB89" s="113">
        <v>1162199.0974999997</v>
      </c>
      <c r="BC89" s="113">
        <f t="shared" si="450"/>
        <v>150327811.72250006</v>
      </c>
      <c r="BD89" s="113">
        <f t="shared" si="451"/>
        <v>554106.00554929988</v>
      </c>
      <c r="BE89" s="113">
        <v>-676753.97250000015</v>
      </c>
      <c r="BF89" s="113">
        <f t="shared" si="452"/>
        <v>149651057.75000006</v>
      </c>
      <c r="BG89" s="113">
        <f t="shared" si="453"/>
        <v>555004.14900508081</v>
      </c>
      <c r="BH89" s="113">
        <v>-676753.97250000015</v>
      </c>
      <c r="BI89" s="113">
        <f t="shared" si="454"/>
        <v>148974303.77750006</v>
      </c>
      <c r="BJ89" s="113">
        <f t="shared" si="455"/>
        <v>552499.96420530719</v>
      </c>
      <c r="BK89" s="113">
        <v>-197090.7725000002</v>
      </c>
      <c r="BL89" s="113">
        <f t="shared" si="456"/>
        <v>148777213.00500005</v>
      </c>
      <c r="BM89" s="113">
        <f t="shared" si="457"/>
        <v>550883.22546662833</v>
      </c>
      <c r="BN89" s="113">
        <v>-676753.97250000015</v>
      </c>
      <c r="BO89" s="113">
        <f t="shared" si="458"/>
        <v>148100459.03250006</v>
      </c>
      <c r="BP89" s="113">
        <f t="shared" si="459"/>
        <v>549266.48672794935</v>
      </c>
      <c r="BQ89" s="113">
        <v>-676753.97250000015</v>
      </c>
      <c r="BR89" s="113">
        <f t="shared" si="460"/>
        <v>147423705.06000006</v>
      </c>
      <c r="BS89" s="113">
        <f t="shared" si="461"/>
        <v>546762.30192817561</v>
      </c>
      <c r="BT89" s="113">
        <v>-676753.97250000015</v>
      </c>
      <c r="BU89" s="113">
        <f t="shared" si="462"/>
        <v>146746951.08750007</v>
      </c>
      <c r="BV89" s="113">
        <f t="shared" si="463"/>
        <v>544258.11712840199</v>
      </c>
      <c r="BW89" s="113">
        <v>-676753.97250000015</v>
      </c>
      <c r="BX89" s="113">
        <f t="shared" si="464"/>
        <v>146070197.11500007</v>
      </c>
      <c r="BY89" s="113">
        <f t="shared" si="465"/>
        <v>541753.93232862814</v>
      </c>
      <c r="BZ89" s="113">
        <v>-676753.97250000015</v>
      </c>
      <c r="CA89" s="113">
        <f t="shared" si="466"/>
        <v>145393443.14250007</v>
      </c>
      <c r="CB89" s="113">
        <f t="shared" si="467"/>
        <v>539249.74752885452</v>
      </c>
      <c r="CC89" s="113">
        <v>-676753.97250000015</v>
      </c>
      <c r="CD89" s="113">
        <f t="shared" si="468"/>
        <v>144716689.17000008</v>
      </c>
      <c r="CE89" s="113">
        <f t="shared" si="469"/>
        <v>536745.56272908079</v>
      </c>
      <c r="CG89" s="120">
        <f t="shared" si="470"/>
        <v>6579449.4015842192</v>
      </c>
      <c r="CH89" s="117"/>
    </row>
    <row r="90" spans="1:86" s="91" customFormat="1">
      <c r="A90" s="91" t="s">
        <v>62</v>
      </c>
      <c r="B90" s="6" t="s">
        <v>40</v>
      </c>
      <c r="C90" s="6" t="s">
        <v>40</v>
      </c>
      <c r="D90" s="91" t="s">
        <v>77</v>
      </c>
      <c r="E90" s="91" t="s">
        <v>75</v>
      </c>
      <c r="F90" s="91" t="str">
        <f t="shared" si="419"/>
        <v>AINTPSG-P</v>
      </c>
      <c r="G90" s="91" t="str">
        <f t="shared" si="420"/>
        <v>INTPSG-P</v>
      </c>
      <c r="H90" s="140">
        <v>2.610923274089241E-2</v>
      </c>
      <c r="I90" s="140">
        <v>2.610923274089241E-2</v>
      </c>
      <c r="J90" s="113">
        <v>99510474.159999996</v>
      </c>
      <c r="K90" s="113">
        <f t="shared" si="421"/>
        <v>216511.84416666665</v>
      </c>
      <c r="L90" s="113">
        <v>-63264.513999999996</v>
      </c>
      <c r="M90" s="113">
        <f t="shared" si="422"/>
        <v>99447209.645999998</v>
      </c>
      <c r="N90" s="113">
        <f t="shared" si="423"/>
        <v>216443.01966998892</v>
      </c>
      <c r="O90" s="113">
        <v>-63264.513999999996</v>
      </c>
      <c r="P90" s="113">
        <f t="shared" si="424"/>
        <v>99383945.131999999</v>
      </c>
      <c r="Q90" s="113">
        <f t="shared" si="425"/>
        <v>216305.37067663347</v>
      </c>
      <c r="R90" s="113">
        <v>-63264.513999999996</v>
      </c>
      <c r="S90" s="113">
        <f t="shared" si="426"/>
        <v>99320680.618000001</v>
      </c>
      <c r="T90" s="113">
        <f t="shared" si="427"/>
        <v>216167.72168327807</v>
      </c>
      <c r="U90" s="113">
        <v>-63264.513999999996</v>
      </c>
      <c r="V90" s="113">
        <f t="shared" si="428"/>
        <v>99257416.104000002</v>
      </c>
      <c r="W90" s="113">
        <f t="shared" si="429"/>
        <v>216030.07268992261</v>
      </c>
      <c r="X90" s="113">
        <v>-63264.513999999996</v>
      </c>
      <c r="Y90" s="113">
        <f t="shared" si="430"/>
        <v>99194151.590000004</v>
      </c>
      <c r="Z90" s="113">
        <f t="shared" si="431"/>
        <v>215892.42369656716</v>
      </c>
      <c r="AA90" s="113">
        <v>-63264.513999999996</v>
      </c>
      <c r="AB90" s="113">
        <f t="shared" si="432"/>
        <v>99130887.076000005</v>
      </c>
      <c r="AC90" s="113">
        <f t="shared" si="433"/>
        <v>215754.7747032117</v>
      </c>
      <c r="AD90" s="113">
        <v>-63264.513999999996</v>
      </c>
      <c r="AE90" s="113">
        <f t="shared" si="434"/>
        <v>99067622.562000006</v>
      </c>
      <c r="AF90" s="113">
        <f t="shared" si="435"/>
        <v>215617.12570985625</v>
      </c>
      <c r="AG90" s="113">
        <v>-63264.513999999996</v>
      </c>
      <c r="AH90" s="113">
        <f t="shared" si="436"/>
        <v>99004358.048000008</v>
      </c>
      <c r="AI90" s="113">
        <f t="shared" si="437"/>
        <v>215479.47671650079</v>
      </c>
      <c r="AJ90" s="113">
        <v>-63264.513999999996</v>
      </c>
      <c r="AK90" s="113">
        <f t="shared" si="438"/>
        <v>98941093.534000009</v>
      </c>
      <c r="AL90" s="113">
        <f t="shared" si="439"/>
        <v>215341.82772314534</v>
      </c>
      <c r="AM90" s="113">
        <v>-63264.513999999996</v>
      </c>
      <c r="AN90" s="113">
        <f t="shared" si="440"/>
        <v>98877829.020000011</v>
      </c>
      <c r="AO90" s="113">
        <f t="shared" si="441"/>
        <v>215204.17872978988</v>
      </c>
      <c r="AP90" s="113">
        <v>-63264.513999999996</v>
      </c>
      <c r="AQ90" s="113">
        <f t="shared" si="442"/>
        <v>98814564.506000012</v>
      </c>
      <c r="AR90" s="113">
        <f t="shared" si="443"/>
        <v>215066.52973643443</v>
      </c>
      <c r="AS90" s="113">
        <v>-63264.513999999996</v>
      </c>
      <c r="AT90" s="113">
        <f t="shared" si="444"/>
        <v>98751299.992000014</v>
      </c>
      <c r="AU90" s="113">
        <f t="shared" si="445"/>
        <v>214928.88074307897</v>
      </c>
      <c r="AV90" s="113">
        <v>-63264.513999999996</v>
      </c>
      <c r="AW90" s="113">
        <f t="shared" si="446"/>
        <v>98688035.478000015</v>
      </c>
      <c r="AX90" s="113">
        <f t="shared" si="447"/>
        <v>214791.23174972355</v>
      </c>
      <c r="AY90" s="113">
        <v>-63264.513999999996</v>
      </c>
      <c r="AZ90" s="113">
        <f t="shared" si="448"/>
        <v>98624770.964000016</v>
      </c>
      <c r="BA90" s="113">
        <f t="shared" si="449"/>
        <v>214653.58275636809</v>
      </c>
      <c r="BB90" s="113">
        <v>-63264.513999999996</v>
      </c>
      <c r="BC90" s="113">
        <f t="shared" si="450"/>
        <v>98561506.450000018</v>
      </c>
      <c r="BD90" s="113">
        <f t="shared" si="451"/>
        <v>214515.93376301264</v>
      </c>
      <c r="BE90" s="113">
        <v>-63264.513999999996</v>
      </c>
      <c r="BF90" s="113">
        <f t="shared" si="452"/>
        <v>98498241.936000019</v>
      </c>
      <c r="BG90" s="113">
        <f t="shared" si="453"/>
        <v>214378.28476965718</v>
      </c>
      <c r="BH90" s="113">
        <v>-63264.513999999996</v>
      </c>
      <c r="BI90" s="113">
        <f t="shared" si="454"/>
        <v>98434977.422000021</v>
      </c>
      <c r="BJ90" s="113">
        <f t="shared" si="455"/>
        <v>214240.63577630173</v>
      </c>
      <c r="BK90" s="113">
        <v>-63264.513999999996</v>
      </c>
      <c r="BL90" s="113">
        <f t="shared" si="456"/>
        <v>98371712.908000022</v>
      </c>
      <c r="BM90" s="113">
        <f t="shared" si="457"/>
        <v>214102.98678294627</v>
      </c>
      <c r="BN90" s="113">
        <v>-63264.513999999996</v>
      </c>
      <c r="BO90" s="113">
        <f t="shared" si="458"/>
        <v>98308448.394000024</v>
      </c>
      <c r="BP90" s="113">
        <f t="shared" si="459"/>
        <v>213965.33778959082</v>
      </c>
      <c r="BQ90" s="113">
        <v>-63264.513999999996</v>
      </c>
      <c r="BR90" s="113">
        <f t="shared" si="460"/>
        <v>98245183.880000025</v>
      </c>
      <c r="BS90" s="113">
        <f t="shared" si="461"/>
        <v>213827.68879623536</v>
      </c>
      <c r="BT90" s="113">
        <v>-63264.513999999996</v>
      </c>
      <c r="BU90" s="113">
        <f t="shared" si="462"/>
        <v>98181919.366000026</v>
      </c>
      <c r="BV90" s="113">
        <f t="shared" si="463"/>
        <v>213690.03980287991</v>
      </c>
      <c r="BW90" s="113">
        <v>-63264.513999999996</v>
      </c>
      <c r="BX90" s="113">
        <f t="shared" si="464"/>
        <v>98118654.852000028</v>
      </c>
      <c r="BY90" s="113">
        <f t="shared" si="465"/>
        <v>213552.39080952448</v>
      </c>
      <c r="BZ90" s="113">
        <v>-63264.513999999996</v>
      </c>
      <c r="CA90" s="113">
        <f t="shared" si="466"/>
        <v>98055390.338000029</v>
      </c>
      <c r="CB90" s="113">
        <f t="shared" si="467"/>
        <v>213414.74181616903</v>
      </c>
      <c r="CC90" s="113">
        <v>-63264.513999999996</v>
      </c>
      <c r="CD90" s="113">
        <f t="shared" si="468"/>
        <v>97992125.824000031</v>
      </c>
      <c r="CE90" s="113">
        <f t="shared" si="469"/>
        <v>213277.09282281357</v>
      </c>
      <c r="CG90" s="120">
        <f t="shared" si="470"/>
        <v>2568409.9474352226</v>
      </c>
      <c r="CH90" s="117"/>
    </row>
    <row r="91" spans="1:86" s="91" customFormat="1">
      <c r="A91" s="91" t="s">
        <v>62</v>
      </c>
      <c r="B91" s="6" t="s">
        <v>41</v>
      </c>
      <c r="C91" s="6" t="s">
        <v>41</v>
      </c>
      <c r="D91" s="91" t="s">
        <v>77</v>
      </c>
      <c r="E91" s="91" t="s">
        <v>75</v>
      </c>
      <c r="F91" s="91" t="str">
        <f t="shared" si="419"/>
        <v>AINTPSG-U</v>
      </c>
      <c r="G91" s="91" t="str">
        <f t="shared" si="420"/>
        <v>INTPSG-U</v>
      </c>
      <c r="H91" s="140">
        <v>3.3380837315408418E-2</v>
      </c>
      <c r="I91" s="140">
        <v>3.3380837315408418E-2</v>
      </c>
      <c r="J91" s="113">
        <v>9189362.9600000009</v>
      </c>
      <c r="K91" s="113">
        <f t="shared" si="421"/>
        <v>25562.385833333334</v>
      </c>
      <c r="L91" s="113">
        <v>-856.31083333333333</v>
      </c>
      <c r="M91" s="113">
        <f t="shared" si="422"/>
        <v>9188506.6491666678</v>
      </c>
      <c r="N91" s="113">
        <f t="shared" si="423"/>
        <v>25561.19481780754</v>
      </c>
      <c r="O91" s="113">
        <v>-856.31083333333333</v>
      </c>
      <c r="P91" s="113">
        <f t="shared" si="424"/>
        <v>9187650.3383333348</v>
      </c>
      <c r="Q91" s="113">
        <f t="shared" si="425"/>
        <v>25558.812786755971</v>
      </c>
      <c r="R91" s="113">
        <v>-856.31083333333333</v>
      </c>
      <c r="S91" s="113">
        <f t="shared" si="426"/>
        <v>9186794.0275000017</v>
      </c>
      <c r="T91" s="113">
        <f t="shared" si="427"/>
        <v>25556.43075570439</v>
      </c>
      <c r="U91" s="113">
        <v>-856.31083333333333</v>
      </c>
      <c r="V91" s="113">
        <f t="shared" si="428"/>
        <v>9185937.7166666687</v>
      </c>
      <c r="W91" s="113">
        <f t="shared" si="429"/>
        <v>25554.048724652817</v>
      </c>
      <c r="X91" s="113">
        <v>-856.31083333333333</v>
      </c>
      <c r="Y91" s="113">
        <f t="shared" si="430"/>
        <v>9185081.4058333356</v>
      </c>
      <c r="Z91" s="113">
        <f t="shared" si="431"/>
        <v>25551.666693601237</v>
      </c>
      <c r="AA91" s="113">
        <v>-856.31083333333333</v>
      </c>
      <c r="AB91" s="113">
        <f t="shared" si="432"/>
        <v>9184225.0950000025</v>
      </c>
      <c r="AC91" s="113">
        <f t="shared" si="433"/>
        <v>25549.284662549664</v>
      </c>
      <c r="AD91" s="113">
        <v>-856.31083333333333</v>
      </c>
      <c r="AE91" s="113">
        <f t="shared" si="434"/>
        <v>9183368.7841666695</v>
      </c>
      <c r="AF91" s="113">
        <f t="shared" si="435"/>
        <v>25546.902631498087</v>
      </c>
      <c r="AG91" s="113">
        <v>-856.31083333333333</v>
      </c>
      <c r="AH91" s="113">
        <f t="shared" si="436"/>
        <v>9182512.4733333364</v>
      </c>
      <c r="AI91" s="113">
        <f t="shared" si="437"/>
        <v>25544.520600446514</v>
      </c>
      <c r="AJ91" s="113">
        <v>-856.31083333333333</v>
      </c>
      <c r="AK91" s="113">
        <f t="shared" si="438"/>
        <v>9181656.1625000034</v>
      </c>
      <c r="AL91" s="113">
        <f t="shared" si="439"/>
        <v>25542.138569394931</v>
      </c>
      <c r="AM91" s="113">
        <v>-856.31083333333333</v>
      </c>
      <c r="AN91" s="113">
        <f t="shared" si="440"/>
        <v>9180799.8516666703</v>
      </c>
      <c r="AO91" s="113">
        <f t="shared" si="441"/>
        <v>25539.756538343365</v>
      </c>
      <c r="AP91" s="113">
        <v>-856.31083333333333</v>
      </c>
      <c r="AQ91" s="113">
        <f t="shared" si="442"/>
        <v>9179943.5408333372</v>
      </c>
      <c r="AR91" s="113">
        <f t="shared" si="443"/>
        <v>25537.374507291781</v>
      </c>
      <c r="AS91" s="113">
        <v>-856.31083333333333</v>
      </c>
      <c r="AT91" s="113">
        <f t="shared" si="444"/>
        <v>9179087.2300000042</v>
      </c>
      <c r="AU91" s="113">
        <f t="shared" si="445"/>
        <v>25534.992476240208</v>
      </c>
      <c r="AV91" s="113">
        <v>-856.31083333333333</v>
      </c>
      <c r="AW91" s="113">
        <f t="shared" si="446"/>
        <v>9178230.9191666711</v>
      </c>
      <c r="AX91" s="113">
        <f t="shared" si="447"/>
        <v>25532.610445188631</v>
      </c>
      <c r="AY91" s="113">
        <v>-856.31083333333333</v>
      </c>
      <c r="AZ91" s="113">
        <f t="shared" si="448"/>
        <v>9177374.6083333381</v>
      </c>
      <c r="BA91" s="113">
        <f t="shared" si="449"/>
        <v>25530.228414137058</v>
      </c>
      <c r="BB91" s="113">
        <v>-856.31083333333333</v>
      </c>
      <c r="BC91" s="113">
        <f t="shared" si="450"/>
        <v>9176518.297500005</v>
      </c>
      <c r="BD91" s="113">
        <f t="shared" si="451"/>
        <v>25527.846383085474</v>
      </c>
      <c r="BE91" s="113">
        <v>-856.31083333333333</v>
      </c>
      <c r="BF91" s="113">
        <f t="shared" si="452"/>
        <v>9175661.9866666719</v>
      </c>
      <c r="BG91" s="113">
        <f t="shared" si="453"/>
        <v>25525.464352033905</v>
      </c>
      <c r="BH91" s="113">
        <v>-856.31083333333333</v>
      </c>
      <c r="BI91" s="113">
        <f t="shared" si="454"/>
        <v>9174805.6758333389</v>
      </c>
      <c r="BJ91" s="113">
        <f t="shared" si="455"/>
        <v>25523.082320982325</v>
      </c>
      <c r="BK91" s="113">
        <v>-856.31083333333333</v>
      </c>
      <c r="BL91" s="113">
        <f t="shared" si="456"/>
        <v>9173949.3650000058</v>
      </c>
      <c r="BM91" s="113">
        <f t="shared" si="457"/>
        <v>25520.700289930755</v>
      </c>
      <c r="BN91" s="113">
        <v>-856.31083333333333</v>
      </c>
      <c r="BO91" s="113">
        <f t="shared" si="458"/>
        <v>9173093.0541666728</v>
      </c>
      <c r="BP91" s="113">
        <f t="shared" si="459"/>
        <v>25518.318258879171</v>
      </c>
      <c r="BQ91" s="113">
        <v>-856.31083333333333</v>
      </c>
      <c r="BR91" s="113">
        <f t="shared" si="460"/>
        <v>9172236.7433333397</v>
      </c>
      <c r="BS91" s="113">
        <f t="shared" si="461"/>
        <v>25515.936227827598</v>
      </c>
      <c r="BT91" s="113">
        <v>-856.31083333333333</v>
      </c>
      <c r="BU91" s="113">
        <f t="shared" si="462"/>
        <v>9171380.4325000066</v>
      </c>
      <c r="BV91" s="113">
        <f t="shared" si="463"/>
        <v>25513.554196776022</v>
      </c>
      <c r="BW91" s="113">
        <v>-856.31083333333333</v>
      </c>
      <c r="BX91" s="113">
        <f t="shared" si="464"/>
        <v>9170524.1216666736</v>
      </c>
      <c r="BY91" s="113">
        <f t="shared" si="465"/>
        <v>25511.172165724449</v>
      </c>
      <c r="BZ91" s="113">
        <v>-856.31083333333333</v>
      </c>
      <c r="CA91" s="113">
        <f t="shared" si="466"/>
        <v>9169667.8108333405</v>
      </c>
      <c r="CB91" s="113">
        <f t="shared" si="467"/>
        <v>25508.790134672865</v>
      </c>
      <c r="CC91" s="113">
        <v>-856.31083333333333</v>
      </c>
      <c r="CD91" s="113">
        <f t="shared" si="468"/>
        <v>9168811.5000000075</v>
      </c>
      <c r="CE91" s="113">
        <f t="shared" si="469"/>
        <v>25506.408103621299</v>
      </c>
      <c r="CG91" s="120">
        <f t="shared" si="470"/>
        <v>306234.11129285954</v>
      </c>
      <c r="CH91" s="117"/>
    </row>
    <row r="92" spans="1:86" s="91" customFormat="1">
      <c r="A92" s="91" t="s">
        <v>23</v>
      </c>
      <c r="B92" s="6" t="s">
        <v>53</v>
      </c>
      <c r="C92" s="6" t="s">
        <v>53</v>
      </c>
      <c r="D92" s="91" t="s">
        <v>77</v>
      </c>
      <c r="E92" s="91" t="s">
        <v>75</v>
      </c>
      <c r="F92" s="91" t="str">
        <f t="shared" si="419"/>
        <v>AINTPSO</v>
      </c>
      <c r="G92" s="91" t="str">
        <f t="shared" si="420"/>
        <v>INTPSO</v>
      </c>
      <c r="H92" s="140">
        <v>5.5344861723086773E-2</v>
      </c>
      <c r="I92" s="140">
        <v>5.5344861723086773E-2</v>
      </c>
      <c r="J92" s="113">
        <v>359735850.88</v>
      </c>
      <c r="K92" s="113">
        <f t="shared" si="421"/>
        <v>1659127.5769825468</v>
      </c>
      <c r="L92" s="113">
        <v>-621477.06621848606</v>
      </c>
      <c r="M92" s="113">
        <f t="shared" si="422"/>
        <v>359114373.8137815</v>
      </c>
      <c r="N92" s="113">
        <f t="shared" si="423"/>
        <v>1657694.4285536332</v>
      </c>
      <c r="O92" s="113">
        <v>-713108.6095386385</v>
      </c>
      <c r="P92" s="113">
        <f t="shared" si="424"/>
        <v>358401265.20424289</v>
      </c>
      <c r="Q92" s="113">
        <f t="shared" si="425"/>
        <v>1654616.8260668667</v>
      </c>
      <c r="R92" s="113">
        <v>-307003.97129737504</v>
      </c>
      <c r="S92" s="113">
        <f t="shared" si="426"/>
        <v>358094261.2329455</v>
      </c>
      <c r="T92" s="113">
        <f t="shared" si="427"/>
        <v>1652264.4098281858</v>
      </c>
      <c r="U92" s="113">
        <v>3649837.6266321391</v>
      </c>
      <c r="V92" s="113">
        <f t="shared" si="428"/>
        <v>361744098.85957766</v>
      </c>
      <c r="W92" s="113">
        <f t="shared" si="429"/>
        <v>1659973.1042622598</v>
      </c>
      <c r="X92" s="113">
        <v>-333405.32856729918</v>
      </c>
      <c r="Y92" s="113">
        <f t="shared" si="430"/>
        <v>361410693.53101033</v>
      </c>
      <c r="Z92" s="113">
        <f t="shared" si="431"/>
        <v>1667620.9162185257</v>
      </c>
      <c r="AA92" s="113">
        <v>-798474.91193219565</v>
      </c>
      <c r="AB92" s="113">
        <f t="shared" si="432"/>
        <v>360612218.61907816</v>
      </c>
      <c r="AC92" s="113">
        <f t="shared" si="433"/>
        <v>1665010.7597436283</v>
      </c>
      <c r="AD92" s="113">
        <v>19536.243983859895</v>
      </c>
      <c r="AE92" s="113">
        <f t="shared" si="434"/>
        <v>360631754.86306202</v>
      </c>
      <c r="AF92" s="113">
        <f t="shared" si="435"/>
        <v>1663214.4992074464</v>
      </c>
      <c r="AG92" s="113">
        <v>21957.616893313709</v>
      </c>
      <c r="AH92" s="113">
        <f t="shared" si="436"/>
        <v>360653712.47995532</v>
      </c>
      <c r="AI92" s="113">
        <f t="shared" si="437"/>
        <v>1663310.1855404715</v>
      </c>
      <c r="AJ92" s="113">
        <v>42588.188992036274</v>
      </c>
      <c r="AK92" s="113">
        <f t="shared" si="438"/>
        <v>360696300.66894734</v>
      </c>
      <c r="AL92" s="113">
        <f t="shared" si="439"/>
        <v>1663459.0304863686</v>
      </c>
      <c r="AM92" s="113">
        <v>35142.345661265659</v>
      </c>
      <c r="AN92" s="113">
        <f t="shared" si="440"/>
        <v>360731443.01460862</v>
      </c>
      <c r="AO92" s="113">
        <f t="shared" si="441"/>
        <v>1663638.2798902038</v>
      </c>
      <c r="AP92" s="113">
        <v>2362319.357084245</v>
      </c>
      <c r="AQ92" s="113">
        <f t="shared" si="442"/>
        <v>363093762.3716929</v>
      </c>
      <c r="AR92" s="113">
        <f t="shared" si="443"/>
        <v>1669166.9126579061</v>
      </c>
      <c r="AS92" s="113">
        <v>497934.98441564536</v>
      </c>
      <c r="AT92" s="113">
        <f t="shared" si="444"/>
        <v>363591697.35610855</v>
      </c>
      <c r="AU92" s="113">
        <f t="shared" si="445"/>
        <v>1675762.7618672047</v>
      </c>
      <c r="AV92" s="113">
        <v>30007.357722739922</v>
      </c>
      <c r="AW92" s="113">
        <f t="shared" si="446"/>
        <v>363621704.71383131</v>
      </c>
      <c r="AX92" s="113">
        <f t="shared" si="447"/>
        <v>1676980.2158640136</v>
      </c>
      <c r="AY92" s="113">
        <v>39124.419001160306</v>
      </c>
      <c r="AZ92" s="113">
        <f t="shared" si="448"/>
        <v>363660829.13283247</v>
      </c>
      <c r="BA92" s="113">
        <f t="shared" si="449"/>
        <v>1677139.6362233243</v>
      </c>
      <c r="BB92" s="113">
        <v>23940.798669923679</v>
      </c>
      <c r="BC92" s="113">
        <f t="shared" si="450"/>
        <v>363684769.9315024</v>
      </c>
      <c r="BD92" s="113">
        <f t="shared" si="451"/>
        <v>1677285.0668796385</v>
      </c>
      <c r="BE92" s="113">
        <v>1022385.1637207918</v>
      </c>
      <c r="BF92" s="113">
        <f t="shared" si="452"/>
        <v>364707155.09522319</v>
      </c>
      <c r="BG92" s="113">
        <f t="shared" si="453"/>
        <v>1679697.9321173795</v>
      </c>
      <c r="BH92" s="113">
        <v>16831.111788535374</v>
      </c>
      <c r="BI92" s="113">
        <f t="shared" si="454"/>
        <v>364723986.2070117</v>
      </c>
      <c r="BJ92" s="113">
        <f t="shared" si="455"/>
        <v>1682094.4021618983</v>
      </c>
      <c r="BK92" s="113">
        <v>286554.83563427383</v>
      </c>
      <c r="BL92" s="113">
        <f t="shared" si="456"/>
        <v>365010541.04264599</v>
      </c>
      <c r="BM92" s="113">
        <f t="shared" si="457"/>
        <v>1682794.0210497666</v>
      </c>
      <c r="BN92" s="113">
        <v>80987.611904282123</v>
      </c>
      <c r="BO92" s="113">
        <f t="shared" si="458"/>
        <v>365091528.65455025</v>
      </c>
      <c r="BP92" s="113">
        <f t="shared" si="459"/>
        <v>1683641.5871304495</v>
      </c>
      <c r="BQ92" s="113">
        <v>84386.094672317966</v>
      </c>
      <c r="BR92" s="113">
        <f t="shared" si="460"/>
        <v>365175914.74922258</v>
      </c>
      <c r="BS92" s="113">
        <f t="shared" si="461"/>
        <v>1684022.9448355793</v>
      </c>
      <c r="BT92" s="113">
        <v>112486.14023412252</v>
      </c>
      <c r="BU92" s="113">
        <f t="shared" si="462"/>
        <v>365288400.88945669</v>
      </c>
      <c r="BV92" s="113">
        <f t="shared" si="463"/>
        <v>1684476.9392779963</v>
      </c>
      <c r="BW92" s="113">
        <v>102974.98310554924</v>
      </c>
      <c r="BX92" s="113">
        <f t="shared" si="464"/>
        <v>365391375.87256223</v>
      </c>
      <c r="BY92" s="113">
        <f t="shared" si="465"/>
        <v>1684973.800364577</v>
      </c>
      <c r="BZ92" s="113">
        <v>20003279.2247262</v>
      </c>
      <c r="CA92" s="113">
        <f t="shared" si="466"/>
        <v>385394655.09728843</v>
      </c>
      <c r="CB92" s="113">
        <f t="shared" si="467"/>
        <v>1731339.5444854803</v>
      </c>
      <c r="CC92" s="113">
        <v>120688.85858969064</v>
      </c>
      <c r="CD92" s="113">
        <f t="shared" si="468"/>
        <v>385515343.95587814</v>
      </c>
      <c r="CE92" s="113">
        <f t="shared" si="469"/>
        <v>1777746.1374392693</v>
      </c>
      <c r="CG92" s="120">
        <f t="shared" si="470"/>
        <v>20322192.227829371</v>
      </c>
      <c r="CH92" s="117"/>
    </row>
    <row r="93" spans="1:86" s="91" customFormat="1">
      <c r="A93" s="91" t="s">
        <v>18</v>
      </c>
      <c r="B93" s="6" t="s">
        <v>49</v>
      </c>
      <c r="C93" s="6" t="s">
        <v>49</v>
      </c>
      <c r="D93" s="91" t="s">
        <v>77</v>
      </c>
      <c r="E93" s="91" t="s">
        <v>75</v>
      </c>
      <c r="F93" s="91" t="str">
        <f t="shared" si="419"/>
        <v>AINTPUT</v>
      </c>
      <c r="G93" s="91" t="str">
        <f t="shared" si="420"/>
        <v>INTPUT</v>
      </c>
      <c r="H93" s="140">
        <v>7.6811261370276747E-3</v>
      </c>
      <c r="I93" s="140">
        <v>7.6811261370276747E-3</v>
      </c>
      <c r="J93" s="113">
        <v>3020129.1</v>
      </c>
      <c r="K93" s="113">
        <f t="shared" si="421"/>
        <v>1933.1660472673223</v>
      </c>
      <c r="L93" s="113">
        <v>-100.70883333333332</v>
      </c>
      <c r="M93" s="113">
        <f t="shared" si="422"/>
        <v>3020028.391166667</v>
      </c>
      <c r="N93" s="113">
        <f t="shared" si="423"/>
        <v>1933.1338157151579</v>
      </c>
      <c r="O93" s="113">
        <v>-100.70883333333332</v>
      </c>
      <c r="P93" s="113">
        <f t="shared" si="424"/>
        <v>3019927.6823333339</v>
      </c>
      <c r="Q93" s="113">
        <f t="shared" si="425"/>
        <v>1933.0693526108291</v>
      </c>
      <c r="R93" s="113">
        <v>-100.70883333333332</v>
      </c>
      <c r="S93" s="113">
        <f t="shared" si="426"/>
        <v>3019826.9735000008</v>
      </c>
      <c r="T93" s="113">
        <f t="shared" si="427"/>
        <v>1933.0048895065008</v>
      </c>
      <c r="U93" s="113">
        <v>-100.70883333333332</v>
      </c>
      <c r="V93" s="113">
        <f t="shared" si="428"/>
        <v>3019726.2646666677</v>
      </c>
      <c r="W93" s="113">
        <f t="shared" si="429"/>
        <v>1932.9404264021721</v>
      </c>
      <c r="X93" s="113">
        <v>-100.70883333333332</v>
      </c>
      <c r="Y93" s="113">
        <f t="shared" si="430"/>
        <v>3019625.5558333346</v>
      </c>
      <c r="Z93" s="113">
        <f t="shared" si="431"/>
        <v>1932.8759632978433</v>
      </c>
      <c r="AA93" s="113">
        <v>-100.70883333333332</v>
      </c>
      <c r="AB93" s="113">
        <f t="shared" si="432"/>
        <v>3019524.8470000015</v>
      </c>
      <c r="AC93" s="113">
        <f t="shared" si="433"/>
        <v>1932.8115001935146</v>
      </c>
      <c r="AD93" s="113">
        <v>-100.70883333333332</v>
      </c>
      <c r="AE93" s="113">
        <f t="shared" si="434"/>
        <v>3019424.1381666684</v>
      </c>
      <c r="AF93" s="113">
        <f t="shared" si="435"/>
        <v>1932.7470370891858</v>
      </c>
      <c r="AG93" s="113">
        <v>-100.70883333333332</v>
      </c>
      <c r="AH93" s="113">
        <f t="shared" si="436"/>
        <v>3019323.4293333353</v>
      </c>
      <c r="AI93" s="113">
        <f t="shared" si="437"/>
        <v>1932.6825739848571</v>
      </c>
      <c r="AJ93" s="113">
        <v>-100.70883333333332</v>
      </c>
      <c r="AK93" s="113">
        <f t="shared" si="438"/>
        <v>3019222.7205000021</v>
      </c>
      <c r="AL93" s="113">
        <f t="shared" si="439"/>
        <v>1932.6181108805283</v>
      </c>
      <c r="AM93" s="113">
        <v>-100.70883333333332</v>
      </c>
      <c r="AN93" s="113">
        <f t="shared" si="440"/>
        <v>3019122.011666669</v>
      </c>
      <c r="AO93" s="113">
        <f t="shared" si="441"/>
        <v>1932.5536477761998</v>
      </c>
      <c r="AP93" s="113">
        <v>-100.70883333333332</v>
      </c>
      <c r="AQ93" s="113">
        <f t="shared" si="442"/>
        <v>3019021.3028333359</v>
      </c>
      <c r="AR93" s="113">
        <f t="shared" si="443"/>
        <v>1932.489184671871</v>
      </c>
      <c r="AS93" s="113">
        <v>-100.70883333333332</v>
      </c>
      <c r="AT93" s="113">
        <f t="shared" si="444"/>
        <v>3018920.5940000028</v>
      </c>
      <c r="AU93" s="113">
        <f t="shared" si="445"/>
        <v>1932.4247215675423</v>
      </c>
      <c r="AV93" s="113">
        <v>-100.70883333333332</v>
      </c>
      <c r="AW93" s="113">
        <f t="shared" si="446"/>
        <v>3018819.8851666697</v>
      </c>
      <c r="AX93" s="113">
        <f t="shared" si="447"/>
        <v>1932.3602584632135</v>
      </c>
      <c r="AY93" s="113">
        <v>-100.70883333333332</v>
      </c>
      <c r="AZ93" s="113">
        <f t="shared" si="448"/>
        <v>3018719.1763333366</v>
      </c>
      <c r="BA93" s="113">
        <f t="shared" si="449"/>
        <v>1932.2957953588848</v>
      </c>
      <c r="BB93" s="113">
        <v>-100.70883333333332</v>
      </c>
      <c r="BC93" s="113">
        <f t="shared" si="450"/>
        <v>3018618.4675000035</v>
      </c>
      <c r="BD93" s="113">
        <f t="shared" si="451"/>
        <v>1932.231332254556</v>
      </c>
      <c r="BE93" s="113">
        <v>-100.70883333333332</v>
      </c>
      <c r="BF93" s="113">
        <f t="shared" si="452"/>
        <v>3018517.7586666704</v>
      </c>
      <c r="BG93" s="113">
        <f t="shared" si="453"/>
        <v>1932.1668691502275</v>
      </c>
      <c r="BH93" s="113">
        <v>-100.70883333333332</v>
      </c>
      <c r="BI93" s="113">
        <f t="shared" si="454"/>
        <v>3018417.0498333373</v>
      </c>
      <c r="BJ93" s="113">
        <f t="shared" si="455"/>
        <v>1932.1024060458988</v>
      </c>
      <c r="BK93" s="113">
        <v>-100.70883333333332</v>
      </c>
      <c r="BL93" s="113">
        <f t="shared" si="456"/>
        <v>3018316.3410000042</v>
      </c>
      <c r="BM93" s="113">
        <f t="shared" si="457"/>
        <v>1932.03794294157</v>
      </c>
      <c r="BN93" s="113">
        <v>-100.70883333333332</v>
      </c>
      <c r="BO93" s="113">
        <f t="shared" si="458"/>
        <v>3018215.6321666711</v>
      </c>
      <c r="BP93" s="113">
        <f t="shared" si="459"/>
        <v>1931.9734798372413</v>
      </c>
      <c r="BQ93" s="113">
        <v>-100.70883333333332</v>
      </c>
      <c r="BR93" s="113">
        <f t="shared" si="460"/>
        <v>3018114.923333338</v>
      </c>
      <c r="BS93" s="113">
        <f t="shared" si="461"/>
        <v>1931.9090167329125</v>
      </c>
      <c r="BT93" s="113">
        <v>-100.70883333333332</v>
      </c>
      <c r="BU93" s="113">
        <f t="shared" si="462"/>
        <v>3018014.2145000049</v>
      </c>
      <c r="BV93" s="113">
        <f t="shared" si="463"/>
        <v>1931.8445536285838</v>
      </c>
      <c r="BW93" s="113">
        <v>-100.70883333333332</v>
      </c>
      <c r="BX93" s="113">
        <f t="shared" si="464"/>
        <v>3017913.5056666718</v>
      </c>
      <c r="BY93" s="113">
        <f t="shared" si="465"/>
        <v>1931.780090524255</v>
      </c>
      <c r="BZ93" s="113">
        <v>-100.70883333333332</v>
      </c>
      <c r="CA93" s="113">
        <f t="shared" si="466"/>
        <v>3017812.7968333387</v>
      </c>
      <c r="CB93" s="113">
        <f t="shared" si="467"/>
        <v>1931.7156274199267</v>
      </c>
      <c r="CC93" s="113">
        <v>-100.70883333333332</v>
      </c>
      <c r="CD93" s="113">
        <f t="shared" si="468"/>
        <v>3017712.0880000056</v>
      </c>
      <c r="CE93" s="113">
        <f t="shared" si="469"/>
        <v>1931.651164315598</v>
      </c>
      <c r="CG93" s="120">
        <f t="shared" si="470"/>
        <v>23184.068536672865</v>
      </c>
      <c r="CH93" s="117"/>
    </row>
    <row r="94" spans="1:86" s="91" customFormat="1">
      <c r="A94" s="91" t="s">
        <v>16</v>
      </c>
      <c r="B94" s="6" t="s">
        <v>47</v>
      </c>
      <c r="C94" s="6" t="s">
        <v>47</v>
      </c>
      <c r="D94" s="91" t="s">
        <v>77</v>
      </c>
      <c r="E94" s="91" t="s">
        <v>75</v>
      </c>
      <c r="F94" s="91" t="str">
        <f t="shared" si="419"/>
        <v>AINTPWA</v>
      </c>
      <c r="G94" s="91" t="str">
        <f t="shared" si="420"/>
        <v>INTPWA</v>
      </c>
      <c r="H94" s="140">
        <v>0</v>
      </c>
      <c r="I94" s="140">
        <v>0</v>
      </c>
      <c r="J94" s="113">
        <v>1506233.45</v>
      </c>
      <c r="K94" s="113">
        <f t="shared" si="421"/>
        <v>0</v>
      </c>
      <c r="L94" s="113">
        <v>-47.586500000000001</v>
      </c>
      <c r="M94" s="113">
        <f t="shared" si="422"/>
        <v>1506185.8635</v>
      </c>
      <c r="N94" s="113">
        <f t="shared" si="423"/>
        <v>0</v>
      </c>
      <c r="O94" s="113">
        <v>-47.586500000000001</v>
      </c>
      <c r="P94" s="113">
        <f t="shared" si="424"/>
        <v>1506138.277</v>
      </c>
      <c r="Q94" s="113">
        <f t="shared" si="425"/>
        <v>0</v>
      </c>
      <c r="R94" s="113">
        <v>-47.586500000000001</v>
      </c>
      <c r="S94" s="113">
        <f t="shared" si="426"/>
        <v>1506090.6905</v>
      </c>
      <c r="T94" s="113">
        <f t="shared" si="427"/>
        <v>0</v>
      </c>
      <c r="U94" s="113">
        <v>-47.586500000000001</v>
      </c>
      <c r="V94" s="113">
        <f t="shared" si="428"/>
        <v>1506043.1040000001</v>
      </c>
      <c r="W94" s="113">
        <f t="shared" si="429"/>
        <v>0</v>
      </c>
      <c r="X94" s="113">
        <v>-47.586500000000001</v>
      </c>
      <c r="Y94" s="113">
        <f t="shared" si="430"/>
        <v>1505995.5175000001</v>
      </c>
      <c r="Z94" s="113">
        <f t="shared" si="431"/>
        <v>0</v>
      </c>
      <c r="AA94" s="113">
        <v>-47.586500000000001</v>
      </c>
      <c r="AB94" s="113">
        <f t="shared" si="432"/>
        <v>1505947.9310000001</v>
      </c>
      <c r="AC94" s="113">
        <f t="shared" si="433"/>
        <v>0</v>
      </c>
      <c r="AD94" s="113">
        <v>-47.586500000000001</v>
      </c>
      <c r="AE94" s="113">
        <f t="shared" si="434"/>
        <v>1505900.3445000001</v>
      </c>
      <c r="AF94" s="113">
        <f t="shared" si="435"/>
        <v>0</v>
      </c>
      <c r="AG94" s="113">
        <v>-47.586500000000001</v>
      </c>
      <c r="AH94" s="113">
        <f t="shared" si="436"/>
        <v>1505852.7580000001</v>
      </c>
      <c r="AI94" s="113">
        <f t="shared" si="437"/>
        <v>0</v>
      </c>
      <c r="AJ94" s="113">
        <v>-47.586500000000001</v>
      </c>
      <c r="AK94" s="113">
        <f t="shared" si="438"/>
        <v>1505805.1715000002</v>
      </c>
      <c r="AL94" s="113">
        <f t="shared" si="439"/>
        <v>0</v>
      </c>
      <c r="AM94" s="113">
        <v>-47.586500000000001</v>
      </c>
      <c r="AN94" s="113">
        <f t="shared" si="440"/>
        <v>1505757.5850000002</v>
      </c>
      <c r="AO94" s="113">
        <f t="shared" si="441"/>
        <v>0</v>
      </c>
      <c r="AP94" s="113">
        <v>-47.586500000000001</v>
      </c>
      <c r="AQ94" s="113">
        <f t="shared" si="442"/>
        <v>1505709.9985000002</v>
      </c>
      <c r="AR94" s="113">
        <f t="shared" si="443"/>
        <v>0</v>
      </c>
      <c r="AS94" s="113">
        <v>-47.586500000000001</v>
      </c>
      <c r="AT94" s="113">
        <f t="shared" si="444"/>
        <v>1505662.4120000002</v>
      </c>
      <c r="AU94" s="113">
        <f t="shared" si="445"/>
        <v>0</v>
      </c>
      <c r="AV94" s="113">
        <v>-47.586500000000001</v>
      </c>
      <c r="AW94" s="113">
        <f t="shared" si="446"/>
        <v>1505614.8255000003</v>
      </c>
      <c r="AX94" s="113">
        <f t="shared" si="447"/>
        <v>0</v>
      </c>
      <c r="AY94" s="113">
        <v>-47.586500000000001</v>
      </c>
      <c r="AZ94" s="113">
        <f t="shared" si="448"/>
        <v>1505567.2390000003</v>
      </c>
      <c r="BA94" s="113">
        <f t="shared" si="449"/>
        <v>0</v>
      </c>
      <c r="BB94" s="113">
        <v>-47.586500000000001</v>
      </c>
      <c r="BC94" s="113">
        <f t="shared" si="450"/>
        <v>1505519.6525000003</v>
      </c>
      <c r="BD94" s="113">
        <f t="shared" si="451"/>
        <v>0</v>
      </c>
      <c r="BE94" s="113">
        <v>-47.586500000000001</v>
      </c>
      <c r="BF94" s="113">
        <f t="shared" si="452"/>
        <v>1505472.0660000003</v>
      </c>
      <c r="BG94" s="113">
        <f t="shared" si="453"/>
        <v>0</v>
      </c>
      <c r="BH94" s="113">
        <v>-47.586500000000001</v>
      </c>
      <c r="BI94" s="113">
        <f t="shared" si="454"/>
        <v>1505424.4795000004</v>
      </c>
      <c r="BJ94" s="113">
        <f t="shared" si="455"/>
        <v>0</v>
      </c>
      <c r="BK94" s="113">
        <v>-47.586500000000001</v>
      </c>
      <c r="BL94" s="113">
        <f t="shared" si="456"/>
        <v>1505376.8930000004</v>
      </c>
      <c r="BM94" s="113">
        <f t="shared" si="457"/>
        <v>0</v>
      </c>
      <c r="BN94" s="113">
        <v>-47.586500000000001</v>
      </c>
      <c r="BO94" s="113">
        <f t="shared" si="458"/>
        <v>1505329.3065000004</v>
      </c>
      <c r="BP94" s="113">
        <f t="shared" si="459"/>
        <v>0</v>
      </c>
      <c r="BQ94" s="113">
        <v>-47.586500000000001</v>
      </c>
      <c r="BR94" s="113">
        <f t="shared" si="460"/>
        <v>1505281.7200000004</v>
      </c>
      <c r="BS94" s="113">
        <f t="shared" si="461"/>
        <v>0</v>
      </c>
      <c r="BT94" s="113">
        <v>-47.586500000000001</v>
      </c>
      <c r="BU94" s="113">
        <f t="shared" si="462"/>
        <v>1505234.1335000005</v>
      </c>
      <c r="BV94" s="113">
        <f t="shared" si="463"/>
        <v>0</v>
      </c>
      <c r="BW94" s="113">
        <v>-47.586500000000001</v>
      </c>
      <c r="BX94" s="113">
        <f t="shared" si="464"/>
        <v>1505186.5470000005</v>
      </c>
      <c r="BY94" s="113">
        <f t="shared" si="465"/>
        <v>0</v>
      </c>
      <c r="BZ94" s="113">
        <v>-47.586500000000001</v>
      </c>
      <c r="CA94" s="113">
        <f t="shared" si="466"/>
        <v>1505138.9605000005</v>
      </c>
      <c r="CB94" s="113">
        <f t="shared" si="467"/>
        <v>0</v>
      </c>
      <c r="CC94" s="113">
        <v>-47.586500000000001</v>
      </c>
      <c r="CD94" s="113">
        <f t="shared" si="468"/>
        <v>1505091.3740000005</v>
      </c>
      <c r="CE94" s="113">
        <f t="shared" si="469"/>
        <v>0</v>
      </c>
      <c r="CG94" s="120">
        <f t="shared" si="470"/>
        <v>0</v>
      </c>
      <c r="CH94" s="117"/>
    </row>
    <row r="95" spans="1:86" s="91" customFormat="1">
      <c r="A95" s="91" t="s">
        <v>17</v>
      </c>
      <c r="B95" s="6" t="s">
        <v>48</v>
      </c>
      <c r="C95" s="6" t="s">
        <v>48</v>
      </c>
      <c r="D95" s="91" t="s">
        <v>77</v>
      </c>
      <c r="E95" s="91" t="s">
        <v>75</v>
      </c>
      <c r="F95" s="91" t="str">
        <f t="shared" si="419"/>
        <v>AINTPWYP</v>
      </c>
      <c r="G95" s="91" t="str">
        <f t="shared" si="420"/>
        <v>INTPWYP</v>
      </c>
      <c r="H95" s="140">
        <v>0.10357288655171185</v>
      </c>
      <c r="I95" s="140">
        <v>0.10357288655171185</v>
      </c>
      <c r="J95" s="113">
        <v>1507442.49</v>
      </c>
      <c r="K95" s="113">
        <f t="shared" si="421"/>
        <v>13010.847500000002</v>
      </c>
      <c r="L95" s="113">
        <v>-889.64949999999999</v>
      </c>
      <c r="M95" s="113">
        <f t="shared" si="422"/>
        <v>1506552.8404999999</v>
      </c>
      <c r="N95" s="113">
        <f t="shared" si="423"/>
        <v>13007.008184719407</v>
      </c>
      <c r="O95" s="113">
        <v>-889.64949999999999</v>
      </c>
      <c r="P95" s="113">
        <f t="shared" si="424"/>
        <v>1505663.1909999999</v>
      </c>
      <c r="Q95" s="113">
        <f t="shared" si="425"/>
        <v>12999.329554158214</v>
      </c>
      <c r="R95" s="113">
        <v>-889.64949999999999</v>
      </c>
      <c r="S95" s="113">
        <f t="shared" si="426"/>
        <v>1504773.5414999998</v>
      </c>
      <c r="T95" s="113">
        <f t="shared" si="427"/>
        <v>12991.650923597024</v>
      </c>
      <c r="U95" s="113">
        <v>-889.64949999999999</v>
      </c>
      <c r="V95" s="113">
        <f t="shared" si="428"/>
        <v>1503883.8919999998</v>
      </c>
      <c r="W95" s="113">
        <f t="shared" si="429"/>
        <v>12983.972293035831</v>
      </c>
      <c r="X95" s="113">
        <v>-889.64949999999999</v>
      </c>
      <c r="Y95" s="113">
        <f t="shared" si="430"/>
        <v>1502994.2424999997</v>
      </c>
      <c r="Z95" s="113">
        <f t="shared" si="431"/>
        <v>12976.293662474643</v>
      </c>
      <c r="AA95" s="113">
        <v>-889.64949999999999</v>
      </c>
      <c r="AB95" s="113">
        <f t="shared" si="432"/>
        <v>1502104.5929999996</v>
      </c>
      <c r="AC95" s="113">
        <f t="shared" si="433"/>
        <v>12968.615031913449</v>
      </c>
      <c r="AD95" s="113">
        <v>-889.64949999999999</v>
      </c>
      <c r="AE95" s="113">
        <f t="shared" si="434"/>
        <v>1501214.9434999996</v>
      </c>
      <c r="AF95" s="113">
        <f t="shared" si="435"/>
        <v>12960.936401352259</v>
      </c>
      <c r="AG95" s="113">
        <v>-889.64949999999999</v>
      </c>
      <c r="AH95" s="113">
        <f t="shared" si="436"/>
        <v>1500325.2939999995</v>
      </c>
      <c r="AI95" s="113">
        <f t="shared" si="437"/>
        <v>12953.257770791068</v>
      </c>
      <c r="AJ95" s="113">
        <v>-889.64949999999999</v>
      </c>
      <c r="AK95" s="113">
        <f t="shared" si="438"/>
        <v>1499435.6444999995</v>
      </c>
      <c r="AL95" s="113">
        <f t="shared" si="439"/>
        <v>12945.579140229878</v>
      </c>
      <c r="AM95" s="113">
        <v>-889.64949999999999</v>
      </c>
      <c r="AN95" s="113">
        <f t="shared" si="440"/>
        <v>1498545.9949999994</v>
      </c>
      <c r="AO95" s="113">
        <f t="shared" si="441"/>
        <v>12937.900509668683</v>
      </c>
      <c r="AP95" s="113">
        <v>-889.64949999999999</v>
      </c>
      <c r="AQ95" s="113">
        <f t="shared" si="442"/>
        <v>1497656.3454999994</v>
      </c>
      <c r="AR95" s="113">
        <f t="shared" si="443"/>
        <v>12930.221879107497</v>
      </c>
      <c r="AS95" s="113">
        <v>-889.64949999999999</v>
      </c>
      <c r="AT95" s="113">
        <f t="shared" si="444"/>
        <v>1496766.6959999993</v>
      </c>
      <c r="AU95" s="113">
        <f t="shared" si="445"/>
        <v>12922.543248546302</v>
      </c>
      <c r="AV95" s="113">
        <v>-889.64949999999999</v>
      </c>
      <c r="AW95" s="113">
        <f t="shared" si="446"/>
        <v>1495877.0464999992</v>
      </c>
      <c r="AX95" s="113">
        <f t="shared" si="447"/>
        <v>12914.864617985113</v>
      </c>
      <c r="AY95" s="113">
        <v>-889.64949999999999</v>
      </c>
      <c r="AZ95" s="113">
        <f t="shared" si="448"/>
        <v>1494987.3969999992</v>
      </c>
      <c r="BA95" s="113">
        <f t="shared" si="449"/>
        <v>12907.185987423922</v>
      </c>
      <c r="BB95" s="113">
        <v>-889.64949999999999</v>
      </c>
      <c r="BC95" s="113">
        <f t="shared" si="450"/>
        <v>1494097.7474999991</v>
      </c>
      <c r="BD95" s="113">
        <f t="shared" si="451"/>
        <v>12899.507356862732</v>
      </c>
      <c r="BE95" s="113">
        <v>-889.64949999999999</v>
      </c>
      <c r="BF95" s="113">
        <f t="shared" si="452"/>
        <v>1493208.0979999991</v>
      </c>
      <c r="BG95" s="113">
        <f t="shared" si="453"/>
        <v>12891.828726301539</v>
      </c>
      <c r="BH95" s="113">
        <v>-889.64949999999999</v>
      </c>
      <c r="BI95" s="113">
        <f t="shared" si="454"/>
        <v>1492318.448499999</v>
      </c>
      <c r="BJ95" s="113">
        <f t="shared" si="455"/>
        <v>12884.15009574035</v>
      </c>
      <c r="BK95" s="113">
        <v>-889.64949999999999</v>
      </c>
      <c r="BL95" s="113">
        <f t="shared" si="456"/>
        <v>1491428.798999999</v>
      </c>
      <c r="BM95" s="113">
        <f t="shared" si="457"/>
        <v>12876.471465179156</v>
      </c>
      <c r="BN95" s="113">
        <v>-889.64949999999999</v>
      </c>
      <c r="BO95" s="113">
        <f t="shared" si="458"/>
        <v>1490539.1494999989</v>
      </c>
      <c r="BP95" s="113">
        <f t="shared" si="459"/>
        <v>12868.792834617967</v>
      </c>
      <c r="BQ95" s="113">
        <v>-889.64949999999999</v>
      </c>
      <c r="BR95" s="113">
        <f t="shared" si="460"/>
        <v>1489649.4999999988</v>
      </c>
      <c r="BS95" s="113">
        <f t="shared" si="461"/>
        <v>12861.114204056774</v>
      </c>
      <c r="BT95" s="113">
        <v>-889.64949999999999</v>
      </c>
      <c r="BU95" s="113">
        <f t="shared" si="462"/>
        <v>1488759.8504999988</v>
      </c>
      <c r="BV95" s="113">
        <f t="shared" si="463"/>
        <v>12853.435573495584</v>
      </c>
      <c r="BW95" s="113">
        <v>-889.64949999999999</v>
      </c>
      <c r="BX95" s="113">
        <f t="shared" si="464"/>
        <v>1487870.2009999987</v>
      </c>
      <c r="BY95" s="113">
        <f t="shared" si="465"/>
        <v>12845.756942934393</v>
      </c>
      <c r="BZ95" s="113">
        <v>-889.64949999999999</v>
      </c>
      <c r="CA95" s="113">
        <f t="shared" si="466"/>
        <v>1486980.5514999987</v>
      </c>
      <c r="CB95" s="113">
        <f t="shared" si="467"/>
        <v>12838.078312373204</v>
      </c>
      <c r="CC95" s="113">
        <v>-889.64949999999999</v>
      </c>
      <c r="CD95" s="113">
        <f t="shared" si="468"/>
        <v>1486090.9019999986</v>
      </c>
      <c r="CE95" s="113">
        <f t="shared" si="469"/>
        <v>12830.399681812009</v>
      </c>
      <c r="CG95" s="120">
        <f t="shared" si="470"/>
        <v>154471.58579878273</v>
      </c>
      <c r="CH95" s="117"/>
    </row>
    <row r="96" spans="1:86" s="91" customFormat="1">
      <c r="A96" s="91" t="s">
        <v>20</v>
      </c>
      <c r="B96" s="6" t="s">
        <v>51</v>
      </c>
      <c r="C96" s="6" t="s">
        <v>51</v>
      </c>
      <c r="D96" s="91" t="s">
        <v>77</v>
      </c>
      <c r="E96" s="91" t="s">
        <v>75</v>
      </c>
      <c r="F96" s="91" t="str">
        <f t="shared" si="419"/>
        <v>AINTPWYU</v>
      </c>
      <c r="G96" s="91" t="str">
        <f t="shared" si="420"/>
        <v>INTPWYU</v>
      </c>
      <c r="H96" s="140">
        <v>0</v>
      </c>
      <c r="I96" s="140">
        <v>0</v>
      </c>
      <c r="J96" s="113">
        <v>0</v>
      </c>
      <c r="K96" s="113">
        <f t="shared" si="421"/>
        <v>0</v>
      </c>
      <c r="L96" s="113">
        <v>0</v>
      </c>
      <c r="M96" s="113">
        <f t="shared" si="422"/>
        <v>0</v>
      </c>
      <c r="N96" s="113">
        <f t="shared" si="423"/>
        <v>0</v>
      </c>
      <c r="O96" s="113">
        <v>0</v>
      </c>
      <c r="P96" s="113">
        <f t="shared" si="424"/>
        <v>0</v>
      </c>
      <c r="Q96" s="113">
        <f t="shared" si="425"/>
        <v>0</v>
      </c>
      <c r="R96" s="113">
        <v>0</v>
      </c>
      <c r="S96" s="113">
        <f t="shared" si="426"/>
        <v>0</v>
      </c>
      <c r="T96" s="113">
        <f t="shared" si="427"/>
        <v>0</v>
      </c>
      <c r="U96" s="113">
        <v>0</v>
      </c>
      <c r="V96" s="113">
        <f t="shared" si="428"/>
        <v>0</v>
      </c>
      <c r="W96" s="113">
        <f t="shared" si="429"/>
        <v>0</v>
      </c>
      <c r="X96" s="113">
        <v>0</v>
      </c>
      <c r="Y96" s="113">
        <f t="shared" si="430"/>
        <v>0</v>
      </c>
      <c r="Z96" s="113">
        <f t="shared" si="431"/>
        <v>0</v>
      </c>
      <c r="AA96" s="113">
        <v>0</v>
      </c>
      <c r="AB96" s="113">
        <f t="shared" si="432"/>
        <v>0</v>
      </c>
      <c r="AC96" s="113">
        <f t="shared" si="433"/>
        <v>0</v>
      </c>
      <c r="AD96" s="113">
        <v>0</v>
      </c>
      <c r="AE96" s="113">
        <f t="shared" si="434"/>
        <v>0</v>
      </c>
      <c r="AF96" s="113">
        <f t="shared" si="435"/>
        <v>0</v>
      </c>
      <c r="AG96" s="113">
        <v>0</v>
      </c>
      <c r="AH96" s="113">
        <f t="shared" si="436"/>
        <v>0</v>
      </c>
      <c r="AI96" s="113">
        <f t="shared" si="437"/>
        <v>0</v>
      </c>
      <c r="AJ96" s="113">
        <v>0</v>
      </c>
      <c r="AK96" s="113">
        <f t="shared" si="438"/>
        <v>0</v>
      </c>
      <c r="AL96" s="113">
        <f t="shared" si="439"/>
        <v>0</v>
      </c>
      <c r="AM96" s="113">
        <v>0</v>
      </c>
      <c r="AN96" s="113">
        <f t="shared" si="440"/>
        <v>0</v>
      </c>
      <c r="AO96" s="113">
        <f t="shared" si="441"/>
        <v>0</v>
      </c>
      <c r="AP96" s="113">
        <v>0</v>
      </c>
      <c r="AQ96" s="113">
        <f t="shared" si="442"/>
        <v>0</v>
      </c>
      <c r="AR96" s="113">
        <f t="shared" si="443"/>
        <v>0</v>
      </c>
      <c r="AS96" s="113">
        <v>0</v>
      </c>
      <c r="AT96" s="113">
        <f t="shared" si="444"/>
        <v>0</v>
      </c>
      <c r="AU96" s="113">
        <f t="shared" si="445"/>
        <v>0</v>
      </c>
      <c r="AV96" s="113">
        <v>0</v>
      </c>
      <c r="AW96" s="113">
        <f t="shared" si="446"/>
        <v>0</v>
      </c>
      <c r="AX96" s="113">
        <f t="shared" si="447"/>
        <v>0</v>
      </c>
      <c r="AY96" s="113">
        <v>0</v>
      </c>
      <c r="AZ96" s="113">
        <f t="shared" si="448"/>
        <v>0</v>
      </c>
      <c r="BA96" s="113">
        <f t="shared" si="449"/>
        <v>0</v>
      </c>
      <c r="BB96" s="113">
        <v>0</v>
      </c>
      <c r="BC96" s="113">
        <f t="shared" si="450"/>
        <v>0</v>
      </c>
      <c r="BD96" s="113">
        <f t="shared" si="451"/>
        <v>0</v>
      </c>
      <c r="BE96" s="113">
        <v>0</v>
      </c>
      <c r="BF96" s="113">
        <f t="shared" si="452"/>
        <v>0</v>
      </c>
      <c r="BG96" s="113">
        <f t="shared" si="453"/>
        <v>0</v>
      </c>
      <c r="BH96" s="113">
        <v>0</v>
      </c>
      <c r="BI96" s="113">
        <f t="shared" si="454"/>
        <v>0</v>
      </c>
      <c r="BJ96" s="113">
        <f t="shared" si="455"/>
        <v>0</v>
      </c>
      <c r="BK96" s="113">
        <v>0</v>
      </c>
      <c r="BL96" s="113">
        <f t="shared" si="456"/>
        <v>0</v>
      </c>
      <c r="BM96" s="113">
        <f t="shared" si="457"/>
        <v>0</v>
      </c>
      <c r="BN96" s="113">
        <v>0</v>
      </c>
      <c r="BO96" s="113">
        <f t="shared" si="458"/>
        <v>0</v>
      </c>
      <c r="BP96" s="113">
        <f t="shared" si="459"/>
        <v>0</v>
      </c>
      <c r="BQ96" s="113">
        <v>0</v>
      </c>
      <c r="BR96" s="113">
        <f t="shared" si="460"/>
        <v>0</v>
      </c>
      <c r="BS96" s="113">
        <f t="shared" si="461"/>
        <v>0</v>
      </c>
      <c r="BT96" s="113">
        <v>0</v>
      </c>
      <c r="BU96" s="113">
        <f t="shared" si="462"/>
        <v>0</v>
      </c>
      <c r="BV96" s="113">
        <f t="shared" si="463"/>
        <v>0</v>
      </c>
      <c r="BW96" s="113">
        <v>0</v>
      </c>
      <c r="BX96" s="113">
        <f t="shared" si="464"/>
        <v>0</v>
      </c>
      <c r="BY96" s="113">
        <f t="shared" si="465"/>
        <v>0</v>
      </c>
      <c r="BZ96" s="113">
        <v>0</v>
      </c>
      <c r="CA96" s="113">
        <f t="shared" si="466"/>
        <v>0</v>
      </c>
      <c r="CB96" s="113">
        <f t="shared" si="467"/>
        <v>0</v>
      </c>
      <c r="CC96" s="113">
        <v>0</v>
      </c>
      <c r="CD96" s="113">
        <f t="shared" si="468"/>
        <v>0</v>
      </c>
      <c r="CE96" s="113">
        <f t="shared" si="469"/>
        <v>0</v>
      </c>
      <c r="CG96" s="120">
        <f t="shared" si="470"/>
        <v>0</v>
      </c>
      <c r="CH96" s="117"/>
    </row>
    <row r="97" spans="1:87" s="91" customFormat="1">
      <c r="A97" s="91" t="s">
        <v>100</v>
      </c>
      <c r="B97" s="6"/>
      <c r="C97" s="91" t="s">
        <v>40</v>
      </c>
      <c r="D97" s="91" t="s">
        <v>77</v>
      </c>
      <c r="E97" s="91" t="s">
        <v>101</v>
      </c>
      <c r="F97" s="91" t="str">
        <f>D97&amp;E97&amp;C97</f>
        <v>AHYDPKASG-P</v>
      </c>
      <c r="G97" s="91" t="str">
        <f>E97&amp;C97</f>
        <v>HYDPKASG-P</v>
      </c>
      <c r="H97" s="140">
        <v>0</v>
      </c>
      <c r="I97" s="140">
        <v>0</v>
      </c>
      <c r="J97" s="113">
        <v>0</v>
      </c>
      <c r="K97" s="113">
        <f t="shared" si="421"/>
        <v>0</v>
      </c>
      <c r="L97" s="113">
        <v>0</v>
      </c>
      <c r="M97" s="113">
        <f>J97+L97</f>
        <v>0</v>
      </c>
      <c r="N97" s="113">
        <f t="shared" si="423"/>
        <v>0</v>
      </c>
      <c r="O97" s="113">
        <v>0</v>
      </c>
      <c r="P97" s="113">
        <f>M97+O97</f>
        <v>0</v>
      </c>
      <c r="Q97" s="113">
        <f t="shared" si="425"/>
        <v>0</v>
      </c>
      <c r="R97" s="113">
        <v>0</v>
      </c>
      <c r="S97" s="113">
        <f>P97+R97</f>
        <v>0</v>
      </c>
      <c r="T97" s="113">
        <f t="shared" si="427"/>
        <v>0</v>
      </c>
      <c r="U97" s="113">
        <v>0</v>
      </c>
      <c r="V97" s="113">
        <f>S97+U97</f>
        <v>0</v>
      </c>
      <c r="W97" s="113">
        <f t="shared" si="429"/>
        <v>0</v>
      </c>
      <c r="X97" s="113">
        <v>0</v>
      </c>
      <c r="Y97" s="113">
        <f>V97+X97</f>
        <v>0</v>
      </c>
      <c r="Z97" s="113">
        <f t="shared" si="431"/>
        <v>0</v>
      </c>
      <c r="AA97" s="113">
        <v>0</v>
      </c>
      <c r="AB97" s="113">
        <f>Y97+AA97</f>
        <v>0</v>
      </c>
      <c r="AC97" s="113">
        <f t="shared" si="433"/>
        <v>0</v>
      </c>
      <c r="AD97" s="113">
        <v>0</v>
      </c>
      <c r="AE97" s="113">
        <f>AB97+AD97</f>
        <v>0</v>
      </c>
      <c r="AF97" s="113">
        <f t="shared" si="435"/>
        <v>0</v>
      </c>
      <c r="AG97" s="113">
        <v>0</v>
      </c>
      <c r="AH97" s="113">
        <f>AE97+AG97</f>
        <v>0</v>
      </c>
      <c r="AI97" s="113">
        <f t="shared" si="437"/>
        <v>0</v>
      </c>
      <c r="AJ97" s="113">
        <v>0</v>
      </c>
      <c r="AK97" s="113">
        <f>AH97+AJ97</f>
        <v>0</v>
      </c>
      <c r="AL97" s="113">
        <f t="shared" si="439"/>
        <v>0</v>
      </c>
      <c r="AM97" s="113">
        <v>0</v>
      </c>
      <c r="AN97" s="113">
        <f>AK97+AM97</f>
        <v>0</v>
      </c>
      <c r="AO97" s="113">
        <f t="shared" si="441"/>
        <v>0</v>
      </c>
      <c r="AP97" s="113">
        <v>0</v>
      </c>
      <c r="AQ97" s="113">
        <f>AN97+AP97</f>
        <v>0</v>
      </c>
      <c r="AR97" s="113">
        <f t="shared" si="443"/>
        <v>0</v>
      </c>
      <c r="AS97" s="113">
        <v>0</v>
      </c>
      <c r="AT97" s="113">
        <f>AQ97+AS97</f>
        <v>0</v>
      </c>
      <c r="AU97" s="113">
        <f t="shared" si="445"/>
        <v>0</v>
      </c>
      <c r="AV97" s="113">
        <v>0</v>
      </c>
      <c r="AW97" s="113">
        <f>AT97+AV97</f>
        <v>0</v>
      </c>
      <c r="AX97" s="113">
        <f t="shared" si="447"/>
        <v>0</v>
      </c>
      <c r="AY97" s="113">
        <v>0</v>
      </c>
      <c r="AZ97" s="113">
        <f>AW97+AY97</f>
        <v>0</v>
      </c>
      <c r="BA97" s="113">
        <f t="shared" si="449"/>
        <v>0</v>
      </c>
      <c r="BB97" s="113">
        <v>0</v>
      </c>
      <c r="BC97" s="113">
        <f>AZ97+BB97</f>
        <v>0</v>
      </c>
      <c r="BD97" s="113">
        <f t="shared" si="451"/>
        <v>0</v>
      </c>
      <c r="BE97" s="113">
        <v>0</v>
      </c>
      <c r="BF97" s="113">
        <f>BC97+BE97</f>
        <v>0</v>
      </c>
      <c r="BG97" s="113">
        <f t="shared" si="453"/>
        <v>0</v>
      </c>
      <c r="BH97" s="113">
        <v>0</v>
      </c>
      <c r="BI97" s="113">
        <f>BF97+BH97</f>
        <v>0</v>
      </c>
      <c r="BJ97" s="113">
        <f t="shared" si="455"/>
        <v>0</v>
      </c>
      <c r="BK97" s="113">
        <v>0</v>
      </c>
      <c r="BL97" s="113">
        <f>BI97+BK97</f>
        <v>0</v>
      </c>
      <c r="BM97" s="113">
        <f t="shared" si="457"/>
        <v>0</v>
      </c>
      <c r="BN97" s="113">
        <v>0</v>
      </c>
      <c r="BO97" s="113">
        <f>BL97+BN97</f>
        <v>0</v>
      </c>
      <c r="BP97" s="113">
        <f t="shared" si="459"/>
        <v>0</v>
      </c>
      <c r="BQ97" s="113">
        <v>0</v>
      </c>
      <c r="BR97" s="113">
        <f>BO97+BQ97</f>
        <v>0</v>
      </c>
      <c r="BS97" s="113">
        <f t="shared" si="461"/>
        <v>0</v>
      </c>
      <c r="BT97" s="113">
        <v>0</v>
      </c>
      <c r="BU97" s="113">
        <f>BR97+BT97</f>
        <v>0</v>
      </c>
      <c r="BV97" s="113">
        <f t="shared" si="463"/>
        <v>0</v>
      </c>
      <c r="BW97" s="113">
        <v>0</v>
      </c>
      <c r="BX97" s="113">
        <f>BU97+BW97</f>
        <v>0</v>
      </c>
      <c r="BY97" s="113">
        <f t="shared" si="465"/>
        <v>0</v>
      </c>
      <c r="BZ97" s="113">
        <v>0</v>
      </c>
      <c r="CA97" s="113">
        <f>BX97+BZ97</f>
        <v>0</v>
      </c>
      <c r="CB97" s="113">
        <f t="shared" si="467"/>
        <v>0</v>
      </c>
      <c r="CC97" s="113">
        <v>0</v>
      </c>
      <c r="CD97" s="113">
        <f>CA97+CC97</f>
        <v>0</v>
      </c>
      <c r="CE97" s="113">
        <f t="shared" si="469"/>
        <v>0</v>
      </c>
      <c r="CG97" s="120">
        <f t="shared" si="470"/>
        <v>0</v>
      </c>
      <c r="CH97" s="117"/>
    </row>
    <row r="98" spans="1:87" s="91" customFormat="1">
      <c r="A98" s="91" t="s">
        <v>63</v>
      </c>
      <c r="C98" s="6"/>
      <c r="I98" s="140"/>
      <c r="J98" s="121">
        <f>SUBTOTAL(9,J82:J97)</f>
        <v>769371329.63999999</v>
      </c>
      <c r="K98" s="121">
        <f t="shared" ref="K98:BV98" si="471">SUBTOTAL(9,K82:K97)</f>
        <v>2849383.244155711</v>
      </c>
      <c r="L98" s="121">
        <f t="shared" si="471"/>
        <v>-1102839.9488851528</v>
      </c>
      <c r="M98" s="121">
        <f t="shared" si="471"/>
        <v>768268489.6911149</v>
      </c>
      <c r="N98" s="121">
        <f t="shared" si="471"/>
        <v>2847280.1607997506</v>
      </c>
      <c r="O98" s="121">
        <f t="shared" si="471"/>
        <v>-1483783.7322053052</v>
      </c>
      <c r="P98" s="121">
        <f t="shared" si="471"/>
        <v>766784705.95890951</v>
      </c>
      <c r="Q98" s="121">
        <f t="shared" si="471"/>
        <v>2842160.686481881</v>
      </c>
      <c r="R98" s="121">
        <f t="shared" si="471"/>
        <v>-1052679.0939640419</v>
      </c>
      <c r="S98" s="121">
        <f t="shared" si="471"/>
        <v>765732026.86494553</v>
      </c>
      <c r="T98" s="121">
        <f t="shared" si="471"/>
        <v>2837162.773329868</v>
      </c>
      <c r="U98" s="121">
        <f t="shared" si="471"/>
        <v>2879162.5039654723</v>
      </c>
      <c r="V98" s="121">
        <f t="shared" si="471"/>
        <v>768611189.36891091</v>
      </c>
      <c r="W98" s="121">
        <f t="shared" si="471"/>
        <v>2842225.9708506106</v>
      </c>
      <c r="X98" s="121">
        <f t="shared" si="471"/>
        <v>-1104080.451233966</v>
      </c>
      <c r="Y98" s="121">
        <f t="shared" si="471"/>
        <v>767507108.91767693</v>
      </c>
      <c r="Z98" s="121">
        <f t="shared" si="471"/>
        <v>2847129.9089987632</v>
      </c>
      <c r="AA98" s="121">
        <f t="shared" si="471"/>
        <v>-911986.54459886253</v>
      </c>
      <c r="AB98" s="121">
        <f t="shared" si="471"/>
        <v>766595122.37307823</v>
      </c>
      <c r="AC98" s="121">
        <f t="shared" si="471"/>
        <v>2844328.1670843181</v>
      </c>
      <c r="AD98" s="121">
        <f t="shared" si="471"/>
        <v>-726138.87868280686</v>
      </c>
      <c r="AE98" s="121">
        <f t="shared" si="471"/>
        <v>765868983.49439538</v>
      </c>
      <c r="AF98" s="121">
        <f t="shared" si="471"/>
        <v>2842438.6980033689</v>
      </c>
      <c r="AG98" s="121">
        <f t="shared" si="471"/>
        <v>-748717.50577335304</v>
      </c>
      <c r="AH98" s="121">
        <f t="shared" si="471"/>
        <v>765120265.98862207</v>
      </c>
      <c r="AI98" s="121">
        <f t="shared" si="471"/>
        <v>2839888.8874230618</v>
      </c>
      <c r="AJ98" s="121">
        <f t="shared" si="471"/>
        <v>-728086.93367463048</v>
      </c>
      <c r="AK98" s="121">
        <f t="shared" si="471"/>
        <v>764392179.05494738</v>
      </c>
      <c r="AL98" s="121">
        <f t="shared" si="471"/>
        <v>2837293.8585608467</v>
      </c>
      <c r="AM98" s="121">
        <f t="shared" si="471"/>
        <v>-709532.77700540109</v>
      </c>
      <c r="AN98" s="121">
        <f t="shared" si="471"/>
        <v>763682646.27794206</v>
      </c>
      <c r="AO98" s="121">
        <f t="shared" si="471"/>
        <v>2834831.546127141</v>
      </c>
      <c r="AP98" s="121">
        <f t="shared" si="471"/>
        <v>1591644.2344175782</v>
      </c>
      <c r="AQ98" s="121">
        <f t="shared" si="471"/>
        <v>765274290.51235962</v>
      </c>
      <c r="AR98" s="121">
        <f t="shared" si="471"/>
        <v>2837718.6170573025</v>
      </c>
      <c r="AS98" s="121">
        <f t="shared" si="471"/>
        <v>-272740.13825102133</v>
      </c>
      <c r="AT98" s="121">
        <f t="shared" si="471"/>
        <v>765001550.37410843</v>
      </c>
      <c r="AU98" s="121">
        <f t="shared" si="471"/>
        <v>2841570.5924584889</v>
      </c>
      <c r="AV98" s="121">
        <f t="shared" si="471"/>
        <v>-714667.76494392683</v>
      </c>
      <c r="AW98" s="121">
        <f t="shared" si="471"/>
        <v>764286882.6091646</v>
      </c>
      <c r="AX98" s="121">
        <f t="shared" si="471"/>
        <v>2840146.4846177576</v>
      </c>
      <c r="AY98" s="121">
        <f t="shared" si="471"/>
        <v>-731550.70366550644</v>
      </c>
      <c r="AZ98" s="121">
        <f t="shared" si="471"/>
        <v>763555331.9054991</v>
      </c>
      <c r="BA98" s="121">
        <f t="shared" si="471"/>
        <v>2837664.3431395274</v>
      </c>
      <c r="BB98" s="121">
        <f t="shared" si="471"/>
        <v>1092218.7460032569</v>
      </c>
      <c r="BC98" s="121">
        <f t="shared" si="471"/>
        <v>764647550.65150249</v>
      </c>
      <c r="BD98" s="121">
        <f t="shared" si="471"/>
        <v>2838468.2282432835</v>
      </c>
      <c r="BE98" s="121">
        <f t="shared" si="471"/>
        <v>277710.04105412512</v>
      </c>
      <c r="BF98" s="121">
        <f t="shared" si="471"/>
        <v>764925260.6925565</v>
      </c>
      <c r="BG98" s="121">
        <f t="shared" si="471"/>
        <v>2841641.8598990384</v>
      </c>
      <c r="BH98" s="121">
        <f t="shared" si="471"/>
        <v>-753844.01087813138</v>
      </c>
      <c r="BI98" s="121">
        <f t="shared" si="471"/>
        <v>764171416.68167841</v>
      </c>
      <c r="BJ98" s="121">
        <f t="shared" si="471"/>
        <v>2841396.7681060168</v>
      </c>
      <c r="BK98" s="121">
        <f t="shared" si="471"/>
        <v>591360.03296760703</v>
      </c>
      <c r="BL98" s="121">
        <f t="shared" si="471"/>
        <v>764762776.7146461</v>
      </c>
      <c r="BM98" s="121">
        <f t="shared" si="471"/>
        <v>2842584.5447717784</v>
      </c>
      <c r="BN98" s="121">
        <f t="shared" si="471"/>
        <v>-664287.51076238463</v>
      </c>
      <c r="BO98" s="121">
        <f t="shared" si="471"/>
        <v>764098489.20388353</v>
      </c>
      <c r="BP98" s="121">
        <f t="shared" si="471"/>
        <v>2844020.2195554515</v>
      </c>
      <c r="BQ98" s="121">
        <f t="shared" si="471"/>
        <v>-686289.02799434878</v>
      </c>
      <c r="BR98" s="121">
        <f t="shared" si="471"/>
        <v>763412200.17588913</v>
      </c>
      <c r="BS98" s="121">
        <f t="shared" si="471"/>
        <v>2841757.6543775657</v>
      </c>
      <c r="BT98" s="121">
        <f t="shared" si="471"/>
        <v>-658188.98243254423</v>
      </c>
      <c r="BU98" s="121">
        <f t="shared" si="471"/>
        <v>762754011.19345665</v>
      </c>
      <c r="BV98" s="121">
        <f t="shared" si="471"/>
        <v>2839467.7750118701</v>
      </c>
      <c r="BW98" s="121">
        <f t="shared" ref="BW98:CE98" si="472">SUBTOTAL(9,BW82:BW97)</f>
        <v>-641284.13956111751</v>
      </c>
      <c r="BX98" s="121">
        <f t="shared" si="472"/>
        <v>762112727.05389547</v>
      </c>
      <c r="BY98" s="121">
        <f t="shared" si="472"/>
        <v>2837324.7112524393</v>
      </c>
      <c r="BZ98" s="121">
        <f t="shared" si="472"/>
        <v>19232604.102059532</v>
      </c>
      <c r="CA98" s="121">
        <f t="shared" si="472"/>
        <v>781345331.15595508</v>
      </c>
      <c r="CB98" s="121">
        <f t="shared" si="472"/>
        <v>2881050.5305273314</v>
      </c>
      <c r="CC98" s="121">
        <f t="shared" si="472"/>
        <v>-466923.38407697604</v>
      </c>
      <c r="CD98" s="121">
        <f t="shared" si="472"/>
        <v>780878407.77187812</v>
      </c>
      <c r="CE98" s="121">
        <f t="shared" si="472"/>
        <v>2924945.7363663595</v>
      </c>
      <c r="CG98" s="122">
        <f>SUBTOTAL(9,CG82:CG97)</f>
        <v>34210468.855868421</v>
      </c>
    </row>
    <row r="99" spans="1:87" s="91" customFormat="1">
      <c r="I99" s="140"/>
      <c r="J99" s="113"/>
      <c r="K99" s="113"/>
      <c r="L99" s="113"/>
      <c r="M99" s="113"/>
      <c r="O99" s="113"/>
      <c r="P99" s="113"/>
      <c r="R99" s="113"/>
      <c r="S99" s="113"/>
      <c r="U99" s="113"/>
      <c r="V99" s="113"/>
      <c r="X99" s="113"/>
      <c r="Y99" s="113"/>
      <c r="AA99" s="113"/>
      <c r="AB99" s="113"/>
      <c r="AD99" s="113"/>
      <c r="AE99" s="113"/>
      <c r="AG99" s="113"/>
      <c r="AH99" s="113"/>
      <c r="AJ99" s="113"/>
      <c r="AK99" s="113"/>
      <c r="AM99" s="113"/>
      <c r="AN99" s="113"/>
      <c r="AP99" s="113"/>
      <c r="AQ99" s="113"/>
      <c r="AS99" s="113"/>
      <c r="AT99" s="113"/>
      <c r="AV99" s="113"/>
      <c r="AW99" s="113"/>
      <c r="AY99" s="113"/>
      <c r="AZ99" s="113"/>
      <c r="BB99" s="113"/>
      <c r="BC99" s="113"/>
      <c r="BE99" s="113"/>
      <c r="BF99" s="113"/>
      <c r="BH99" s="113"/>
      <c r="BI99" s="113"/>
      <c r="BK99" s="113"/>
      <c r="BL99" s="113"/>
      <c r="BN99" s="113"/>
      <c r="BO99" s="113"/>
      <c r="BQ99" s="113"/>
      <c r="BR99" s="113"/>
      <c r="BT99" s="113"/>
      <c r="BU99" s="113"/>
      <c r="BW99" s="113"/>
      <c r="BX99" s="113"/>
      <c r="BZ99" s="113"/>
      <c r="CA99" s="113"/>
      <c r="CC99" s="113"/>
      <c r="CD99" s="113"/>
      <c r="CG99" s="120"/>
    </row>
    <row r="100" spans="1:87" s="91" customFormat="1">
      <c r="A100" s="11" t="s">
        <v>7</v>
      </c>
      <c r="I100" s="140"/>
      <c r="J100" s="113"/>
      <c r="K100" s="113"/>
      <c r="L100" s="113"/>
      <c r="M100" s="113"/>
      <c r="O100" s="113"/>
      <c r="P100" s="113"/>
      <c r="R100" s="113"/>
      <c r="S100" s="113"/>
      <c r="U100" s="113"/>
      <c r="V100" s="113"/>
      <c r="X100" s="113"/>
      <c r="Y100" s="113"/>
      <c r="AA100" s="113"/>
      <c r="AB100" s="113"/>
      <c r="AD100" s="113"/>
      <c r="AE100" s="113"/>
      <c r="AG100" s="113"/>
      <c r="AH100" s="113"/>
      <c r="AJ100" s="113"/>
      <c r="AK100" s="113"/>
      <c r="AM100" s="113"/>
      <c r="AN100" s="113"/>
      <c r="AP100" s="113"/>
      <c r="AQ100" s="113"/>
      <c r="AS100" s="113"/>
      <c r="AT100" s="113"/>
      <c r="AV100" s="113"/>
      <c r="AW100" s="113"/>
      <c r="AY100" s="113"/>
      <c r="AZ100" s="113"/>
      <c r="BB100" s="113"/>
      <c r="BC100" s="113"/>
      <c r="BE100" s="113"/>
      <c r="BF100" s="113"/>
      <c r="BH100" s="113"/>
      <c r="BI100" s="113"/>
      <c r="BK100" s="113"/>
      <c r="BL100" s="113"/>
      <c r="BN100" s="113"/>
      <c r="BO100" s="113"/>
      <c r="BQ100" s="113"/>
      <c r="BR100" s="113"/>
      <c r="BT100" s="113"/>
      <c r="BU100" s="113"/>
      <c r="BW100" s="113"/>
      <c r="BX100" s="113"/>
      <c r="BZ100" s="113"/>
      <c r="CA100" s="113"/>
      <c r="CC100" s="113"/>
      <c r="CD100" s="113"/>
      <c r="CG100" s="120"/>
    </row>
    <row r="101" spans="1:87" s="91" customFormat="1">
      <c r="A101" s="91" t="s">
        <v>3</v>
      </c>
      <c r="B101" s="91" t="s">
        <v>37</v>
      </c>
      <c r="C101" s="91" t="s">
        <v>35</v>
      </c>
      <c r="D101" s="91" t="s">
        <v>77</v>
      </c>
      <c r="E101" s="91" t="s">
        <v>70</v>
      </c>
      <c r="F101" s="91" t="str">
        <f>D101&amp;E101&amp;C101</f>
        <v>AHYDPDGP</v>
      </c>
      <c r="G101" s="91" t="str">
        <f>E101&amp;C101</f>
        <v>HYDPDGP</v>
      </c>
      <c r="H101" s="140">
        <v>0</v>
      </c>
      <c r="I101" s="140">
        <v>0</v>
      </c>
      <c r="J101" s="113">
        <v>0</v>
      </c>
      <c r="K101" s="113">
        <f>(J101*H101)/12</f>
        <v>0</v>
      </c>
      <c r="L101" s="113">
        <v>0</v>
      </c>
      <c r="M101" s="113">
        <f>J101+L101</f>
        <v>0</v>
      </c>
      <c r="N101" s="113">
        <f>(((J101+M101)/2)*$H101)/12</f>
        <v>0</v>
      </c>
      <c r="O101" s="113">
        <v>0</v>
      </c>
      <c r="P101" s="113">
        <f t="shared" ref="P101:P103" si="473">M101+O101</f>
        <v>0</v>
      </c>
      <c r="Q101" s="113">
        <f>(((M101+P101)/2)*$H101)/12</f>
        <v>0</v>
      </c>
      <c r="R101" s="113">
        <v>0</v>
      </c>
      <c r="S101" s="113">
        <f t="shared" ref="S101:S103" si="474">P101+R101</f>
        <v>0</v>
      </c>
      <c r="T101" s="113">
        <f>(((P101+S101)/2)*$H101)/12</f>
        <v>0</v>
      </c>
      <c r="U101" s="113">
        <v>0</v>
      </c>
      <c r="V101" s="113">
        <f t="shared" ref="V101:V103" si="475">S101+U101</f>
        <v>0</v>
      </c>
      <c r="W101" s="113">
        <f>(((S101+V101)/2)*$H101)/12</f>
        <v>0</v>
      </c>
      <c r="X101" s="113">
        <v>0</v>
      </c>
      <c r="Y101" s="113">
        <f t="shared" ref="Y101:Y103" si="476">V101+X101</f>
        <v>0</v>
      </c>
      <c r="Z101" s="113">
        <f>(((V101+Y101)/2)*$H101)/12</f>
        <v>0</v>
      </c>
      <c r="AA101" s="113">
        <v>0</v>
      </c>
      <c r="AB101" s="113">
        <f t="shared" ref="AB101:AB103" si="477">Y101+AA101</f>
        <v>0</v>
      </c>
      <c r="AC101" s="113">
        <f>(((Y101+AB101)/2)*$H101)/12</f>
        <v>0</v>
      </c>
      <c r="AD101" s="113">
        <v>0</v>
      </c>
      <c r="AE101" s="113">
        <f t="shared" ref="AE101:AE103" si="478">AB101+AD101</f>
        <v>0</v>
      </c>
      <c r="AF101" s="113">
        <f t="shared" ref="AF101:AF103" si="479">(((AB101+AE101)/2)*IF($I$6="Yes",$I101,$H101))/12</f>
        <v>0</v>
      </c>
      <c r="AG101" s="113">
        <v>0</v>
      </c>
      <c r="AH101" s="113">
        <f t="shared" ref="AH101:AH103" si="480">AE101+AG101</f>
        <v>0</v>
      </c>
      <c r="AI101" s="113">
        <f t="shared" ref="AI101:AI103" si="481">(((AE101+AH101)/2)*IF($I$6="Yes",$I101,$H101))/12</f>
        <v>0</v>
      </c>
      <c r="AJ101" s="113">
        <v>0</v>
      </c>
      <c r="AK101" s="113">
        <f t="shared" ref="AK101:AK103" si="482">AH101+AJ101</f>
        <v>0</v>
      </c>
      <c r="AL101" s="113">
        <f t="shared" ref="AL101:AL103" si="483">(((AH101+AK101)/2)*IF($I$6="Yes",$I101,$H101))/12</f>
        <v>0</v>
      </c>
      <c r="AM101" s="113">
        <v>0</v>
      </c>
      <c r="AN101" s="113">
        <f t="shared" ref="AN101:AN103" si="484">AK101+AM101</f>
        <v>0</v>
      </c>
      <c r="AO101" s="113">
        <f t="shared" ref="AO101:AO103" si="485">(((AK101+AN101)/2)*IF($I$6="Yes",$I101,$H101))/12</f>
        <v>0</v>
      </c>
      <c r="AP101" s="113">
        <v>0</v>
      </c>
      <c r="AQ101" s="113">
        <f t="shared" ref="AQ101:AQ103" si="486">AN101+AP101</f>
        <v>0</v>
      </c>
      <c r="AR101" s="113">
        <f t="shared" ref="AR101:AR103" si="487">(((AN101+AQ101)/2)*IF($I$6="Yes",$I101,$H101))/12</f>
        <v>0</v>
      </c>
      <c r="AS101" s="113">
        <v>0</v>
      </c>
      <c r="AT101" s="113">
        <f t="shared" ref="AT101:AT103" si="488">AQ101+AS101</f>
        <v>0</v>
      </c>
      <c r="AU101" s="113">
        <f t="shared" ref="AU101:AU103" si="489">(((AQ101+AT101)/2)*IF($I$6="Yes",$I101,$H101))/12</f>
        <v>0</v>
      </c>
      <c r="AV101" s="113">
        <v>0</v>
      </c>
      <c r="AW101" s="113">
        <f t="shared" ref="AW101:AW103" si="490">AT101+AV101</f>
        <v>0</v>
      </c>
      <c r="AX101" s="113">
        <f t="shared" ref="AX101:AX103" si="491">(((AT101+AW101)/2)*IF($I$6="Yes",$I101,$H101))/12</f>
        <v>0</v>
      </c>
      <c r="AY101" s="113">
        <v>0</v>
      </c>
      <c r="AZ101" s="113">
        <f t="shared" ref="AZ101:AZ103" si="492">AW101+AY101</f>
        <v>0</v>
      </c>
      <c r="BA101" s="113">
        <f t="shared" ref="BA101:BA103" si="493">(((AW101+AZ101)/2)*IF($I$6="Yes",$I101,$H101))/12</f>
        <v>0</v>
      </c>
      <c r="BB101" s="113">
        <v>0</v>
      </c>
      <c r="BC101" s="113">
        <f t="shared" ref="BC101:BC103" si="494">AZ101+BB101</f>
        <v>0</v>
      </c>
      <c r="BD101" s="113">
        <f t="shared" ref="BD101:BD103" si="495">(((AZ101+BC101)/2)*IF($I$6="Yes",$I101,$H101))/12</f>
        <v>0</v>
      </c>
      <c r="BE101" s="113">
        <v>0</v>
      </c>
      <c r="BF101" s="113">
        <f t="shared" ref="BF101:BF103" si="496">BC101+BE101</f>
        <v>0</v>
      </c>
      <c r="BG101" s="113">
        <f t="shared" ref="BG101:BG103" si="497">(((BC101+BF101)/2)*IF($I$6="Yes",$I101,$H101))/12</f>
        <v>0</v>
      </c>
      <c r="BH101" s="113">
        <v>0</v>
      </c>
      <c r="BI101" s="113">
        <f t="shared" ref="BI101:BI103" si="498">BF101+BH101</f>
        <v>0</v>
      </c>
      <c r="BJ101" s="113">
        <f t="shared" ref="BJ101:BJ103" si="499">(((BF101+BI101)/2)*IF($I$6="Yes",$I101,$H101))/12</f>
        <v>0</v>
      </c>
      <c r="BK101" s="113">
        <v>0</v>
      </c>
      <c r="BL101" s="113">
        <f t="shared" ref="BL101:BL103" si="500">BI101+BK101</f>
        <v>0</v>
      </c>
      <c r="BM101" s="113">
        <f t="shared" ref="BM101:BM103" si="501">(((BI101+BL101)/2)*IF($I$6="Yes",$I101,$H101))/12</f>
        <v>0</v>
      </c>
      <c r="BN101" s="113">
        <v>0</v>
      </c>
      <c r="BO101" s="113">
        <f t="shared" ref="BO101:BO103" si="502">BL101+BN101</f>
        <v>0</v>
      </c>
      <c r="BP101" s="113">
        <f t="shared" ref="BP101:BP103" si="503">(((BL101+BO101)/2)*IF($I$6="Yes",$I101,$H101))/12</f>
        <v>0</v>
      </c>
      <c r="BQ101" s="113">
        <v>0</v>
      </c>
      <c r="BR101" s="113">
        <f t="shared" ref="BR101:BR103" si="504">BO101+BQ101</f>
        <v>0</v>
      </c>
      <c r="BS101" s="113">
        <f t="shared" ref="BS101:BS103" si="505">(((BO101+BR101)/2)*IF($I$6="Yes",$I101,$H101))/12</f>
        <v>0</v>
      </c>
      <c r="BT101" s="113">
        <v>0</v>
      </c>
      <c r="BU101" s="113">
        <f t="shared" ref="BU101:BU103" si="506">BR101+BT101</f>
        <v>0</v>
      </c>
      <c r="BV101" s="113">
        <f t="shared" ref="BV101:BV103" si="507">(((BR101+BU101)/2)*IF($I$6="Yes",$I101,$H101))/12</f>
        <v>0</v>
      </c>
      <c r="BW101" s="113">
        <v>0</v>
      </c>
      <c r="BX101" s="113">
        <f t="shared" ref="BX101:BX103" si="508">BU101+BW101</f>
        <v>0</v>
      </c>
      <c r="BY101" s="113">
        <f t="shared" ref="BY101:BY103" si="509">(((BU101+BX101)/2)*IF($I$6="Yes",$I101,$H101))/12</f>
        <v>0</v>
      </c>
      <c r="BZ101" s="113">
        <v>0</v>
      </c>
      <c r="CA101" s="113">
        <f t="shared" ref="CA101:CA103" si="510">BX101+BZ101</f>
        <v>0</v>
      </c>
      <c r="CB101" s="113">
        <f t="shared" ref="CB101:CB103" si="511">(((BX101+CA101)/2)*IF($I$6="Yes",$I101,$H101))/12</f>
        <v>0</v>
      </c>
      <c r="CC101" s="113">
        <v>0</v>
      </c>
      <c r="CD101" s="113">
        <f t="shared" ref="CD101:CD103" si="512">CA101+CC101</f>
        <v>0</v>
      </c>
      <c r="CE101" s="113">
        <f t="shared" ref="CE101:CE103" si="513">(((CA101+CD101)/2)*IF($I$6="Yes",$I101,$H101))/12</f>
        <v>0</v>
      </c>
      <c r="CG101" s="120">
        <f>SUMIF($AW$6:$CE$6,"Depreciation Expense",$AW101:$CE101)</f>
        <v>0</v>
      </c>
      <c r="CH101" s="117"/>
    </row>
    <row r="102" spans="1:87" s="91" customFormat="1">
      <c r="A102" s="91" t="s">
        <v>5</v>
      </c>
      <c r="B102" s="91" t="s">
        <v>40</v>
      </c>
      <c r="C102" s="91" t="s">
        <v>40</v>
      </c>
      <c r="D102" s="91" t="s">
        <v>77</v>
      </c>
      <c r="E102" s="91" t="s">
        <v>70</v>
      </c>
      <c r="F102" s="91" t="str">
        <f>D102&amp;E102&amp;C102</f>
        <v>AHYDPSG-P</v>
      </c>
      <c r="G102" s="91" t="str">
        <f>E102&amp;C102</f>
        <v>HYDPSG-P</v>
      </c>
      <c r="H102" s="140">
        <v>2.0985538589100163E-2</v>
      </c>
      <c r="I102" s="140">
        <v>2.0985538589100163E-2</v>
      </c>
      <c r="J102" s="113">
        <v>13068367.439999999</v>
      </c>
      <c r="K102" s="113">
        <f>(J102*H102)/12</f>
        <v>22853.894100721674</v>
      </c>
      <c r="L102" s="113">
        <v>0</v>
      </c>
      <c r="M102" s="113">
        <f>J102+L102</f>
        <v>13068367.439999999</v>
      </c>
      <c r="N102" s="113">
        <f>(((J102+M102)/2)*$H102)/12</f>
        <v>22853.894100721674</v>
      </c>
      <c r="O102" s="113">
        <v>0</v>
      </c>
      <c r="P102" s="113">
        <f t="shared" si="473"/>
        <v>13068367.439999999</v>
      </c>
      <c r="Q102" s="113">
        <f>(((M102+P102)/2)*$H102)/12</f>
        <v>22853.894100721674</v>
      </c>
      <c r="R102" s="113">
        <v>0</v>
      </c>
      <c r="S102" s="113">
        <f t="shared" si="474"/>
        <v>13068367.439999999</v>
      </c>
      <c r="T102" s="113">
        <f>(((P102+S102)/2)*$H102)/12</f>
        <v>22853.894100721674</v>
      </c>
      <c r="U102" s="113">
        <v>0</v>
      </c>
      <c r="V102" s="113">
        <f t="shared" si="475"/>
        <v>13068367.439999999</v>
      </c>
      <c r="W102" s="113">
        <f>(((S102+V102)/2)*$H102)/12</f>
        <v>22853.894100721674</v>
      </c>
      <c r="X102" s="113">
        <v>0</v>
      </c>
      <c r="Y102" s="113">
        <f t="shared" si="476"/>
        <v>13068367.439999999</v>
      </c>
      <c r="Z102" s="113">
        <f>(((V102+Y102)/2)*$H102)/12</f>
        <v>22853.894100721674</v>
      </c>
      <c r="AA102" s="113">
        <v>0</v>
      </c>
      <c r="AB102" s="113">
        <f t="shared" si="477"/>
        <v>13068367.439999999</v>
      </c>
      <c r="AC102" s="113">
        <f>(((Y102+AB102)/2)*$H102)/12</f>
        <v>22853.894100721674</v>
      </c>
      <c r="AD102" s="113">
        <v>0</v>
      </c>
      <c r="AE102" s="113">
        <f t="shared" si="478"/>
        <v>13068367.439999999</v>
      </c>
      <c r="AF102" s="113">
        <f t="shared" si="479"/>
        <v>22853.894100721674</v>
      </c>
      <c r="AG102" s="113">
        <v>0</v>
      </c>
      <c r="AH102" s="113">
        <f t="shared" si="480"/>
        <v>13068367.439999999</v>
      </c>
      <c r="AI102" s="113">
        <f t="shared" si="481"/>
        <v>22853.894100721674</v>
      </c>
      <c r="AJ102" s="113">
        <v>0</v>
      </c>
      <c r="AK102" s="113">
        <f t="shared" si="482"/>
        <v>13068367.439999999</v>
      </c>
      <c r="AL102" s="113">
        <f t="shared" si="483"/>
        <v>22853.894100721674</v>
      </c>
      <c r="AM102" s="113">
        <v>0</v>
      </c>
      <c r="AN102" s="113">
        <f t="shared" si="484"/>
        <v>13068367.439999999</v>
      </c>
      <c r="AO102" s="113">
        <f t="shared" si="485"/>
        <v>22853.894100721674</v>
      </c>
      <c r="AP102" s="113">
        <v>0</v>
      </c>
      <c r="AQ102" s="113">
        <f t="shared" si="486"/>
        <v>13068367.439999999</v>
      </c>
      <c r="AR102" s="113">
        <f t="shared" si="487"/>
        <v>22853.894100721674</v>
      </c>
      <c r="AS102" s="113">
        <v>0</v>
      </c>
      <c r="AT102" s="113">
        <f t="shared" si="488"/>
        <v>13068367.439999999</v>
      </c>
      <c r="AU102" s="113">
        <f t="shared" si="489"/>
        <v>22853.894100721674</v>
      </c>
      <c r="AV102" s="113">
        <v>0</v>
      </c>
      <c r="AW102" s="113">
        <f t="shared" si="490"/>
        <v>13068367.439999999</v>
      </c>
      <c r="AX102" s="113">
        <f t="shared" si="491"/>
        <v>22853.894100721674</v>
      </c>
      <c r="AY102" s="113">
        <v>0</v>
      </c>
      <c r="AZ102" s="113">
        <f t="shared" si="492"/>
        <v>13068367.439999999</v>
      </c>
      <c r="BA102" s="113">
        <f t="shared" si="493"/>
        <v>22853.894100721674</v>
      </c>
      <c r="BB102" s="113">
        <v>0</v>
      </c>
      <c r="BC102" s="113">
        <f t="shared" si="494"/>
        <v>13068367.439999999</v>
      </c>
      <c r="BD102" s="113">
        <f t="shared" si="495"/>
        <v>22853.894100721674</v>
      </c>
      <c r="BE102" s="113">
        <v>0</v>
      </c>
      <c r="BF102" s="113">
        <f t="shared" si="496"/>
        <v>13068367.439999999</v>
      </c>
      <c r="BG102" s="113">
        <f t="shared" si="497"/>
        <v>22853.894100721674</v>
      </c>
      <c r="BH102" s="113">
        <v>0</v>
      </c>
      <c r="BI102" s="113">
        <f t="shared" si="498"/>
        <v>13068367.439999999</v>
      </c>
      <c r="BJ102" s="113">
        <f t="shared" si="499"/>
        <v>22853.894100721674</v>
      </c>
      <c r="BK102" s="113">
        <v>0</v>
      </c>
      <c r="BL102" s="113">
        <f t="shared" si="500"/>
        <v>13068367.439999999</v>
      </c>
      <c r="BM102" s="113">
        <f t="shared" si="501"/>
        <v>22853.894100721674</v>
      </c>
      <c r="BN102" s="113">
        <v>0</v>
      </c>
      <c r="BO102" s="113">
        <f t="shared" si="502"/>
        <v>13068367.439999999</v>
      </c>
      <c r="BP102" s="113">
        <f t="shared" si="503"/>
        <v>22853.894100721674</v>
      </c>
      <c r="BQ102" s="113">
        <v>0</v>
      </c>
      <c r="BR102" s="113">
        <f t="shared" si="504"/>
        <v>13068367.439999999</v>
      </c>
      <c r="BS102" s="113">
        <f t="shared" si="505"/>
        <v>22853.894100721674</v>
      </c>
      <c r="BT102" s="113">
        <v>0</v>
      </c>
      <c r="BU102" s="113">
        <f t="shared" si="506"/>
        <v>13068367.439999999</v>
      </c>
      <c r="BV102" s="113">
        <f t="shared" si="507"/>
        <v>22853.894100721674</v>
      </c>
      <c r="BW102" s="113">
        <v>0</v>
      </c>
      <c r="BX102" s="113">
        <f t="shared" si="508"/>
        <v>13068367.439999999</v>
      </c>
      <c r="BY102" s="113">
        <f t="shared" si="509"/>
        <v>22853.894100721674</v>
      </c>
      <c r="BZ102" s="113">
        <v>0</v>
      </c>
      <c r="CA102" s="113">
        <f t="shared" si="510"/>
        <v>13068367.439999999</v>
      </c>
      <c r="CB102" s="113">
        <f t="shared" si="511"/>
        <v>22853.894100721674</v>
      </c>
      <c r="CC102" s="113">
        <v>0</v>
      </c>
      <c r="CD102" s="113">
        <f t="shared" si="512"/>
        <v>13068367.439999999</v>
      </c>
      <c r="CE102" s="113">
        <f t="shared" si="513"/>
        <v>22853.894100721674</v>
      </c>
      <c r="CG102" s="120">
        <f>SUMIF($AW$6:$CE$6,"Depreciation Expense",$AW102:$CE102)</f>
        <v>274246.72920866002</v>
      </c>
      <c r="CH102" s="117"/>
    </row>
    <row r="103" spans="1:87" s="91" customFormat="1">
      <c r="A103" s="91" t="s">
        <v>5</v>
      </c>
      <c r="B103" s="91" t="s">
        <v>41</v>
      </c>
      <c r="C103" s="91" t="s">
        <v>41</v>
      </c>
      <c r="D103" s="91" t="s">
        <v>77</v>
      </c>
      <c r="E103" s="91" t="s">
        <v>70</v>
      </c>
      <c r="F103" s="91" t="str">
        <f>D103&amp;E103&amp;C103</f>
        <v>AHYDPSG-U</v>
      </c>
      <c r="G103" s="91" t="str">
        <f>E103&amp;C103</f>
        <v>HYDPSG-U</v>
      </c>
      <c r="H103" s="140">
        <v>0</v>
      </c>
      <c r="I103" s="140">
        <v>0</v>
      </c>
      <c r="J103" s="113">
        <v>0</v>
      </c>
      <c r="K103" s="113">
        <f>(J103*H103)/12</f>
        <v>0</v>
      </c>
      <c r="L103" s="113">
        <v>0</v>
      </c>
      <c r="M103" s="113">
        <f>J103+L103</f>
        <v>0</v>
      </c>
      <c r="N103" s="113">
        <f>(((J103+M103)/2)*$H103)/12</f>
        <v>0</v>
      </c>
      <c r="O103" s="113">
        <v>0</v>
      </c>
      <c r="P103" s="113">
        <f t="shared" si="473"/>
        <v>0</v>
      </c>
      <c r="Q103" s="113">
        <f>(((M103+P103)/2)*$H103)/12</f>
        <v>0</v>
      </c>
      <c r="R103" s="113">
        <v>0</v>
      </c>
      <c r="S103" s="113">
        <f t="shared" si="474"/>
        <v>0</v>
      </c>
      <c r="T103" s="113">
        <f>(((P103+S103)/2)*$H103)/12</f>
        <v>0</v>
      </c>
      <c r="U103" s="113">
        <v>0</v>
      </c>
      <c r="V103" s="113">
        <f t="shared" si="475"/>
        <v>0</v>
      </c>
      <c r="W103" s="113">
        <f>(((S103+V103)/2)*$H103)/12</f>
        <v>0</v>
      </c>
      <c r="X103" s="113">
        <v>0</v>
      </c>
      <c r="Y103" s="113">
        <f t="shared" si="476"/>
        <v>0</v>
      </c>
      <c r="Z103" s="113">
        <f>(((V103+Y103)/2)*$H103)/12</f>
        <v>0</v>
      </c>
      <c r="AA103" s="113">
        <v>0</v>
      </c>
      <c r="AB103" s="113">
        <f t="shared" si="477"/>
        <v>0</v>
      </c>
      <c r="AC103" s="113">
        <f>(((Y103+AB103)/2)*$H103)/12</f>
        <v>0</v>
      </c>
      <c r="AD103" s="113">
        <v>0</v>
      </c>
      <c r="AE103" s="113">
        <f t="shared" si="478"/>
        <v>0</v>
      </c>
      <c r="AF103" s="113">
        <f t="shared" si="479"/>
        <v>0</v>
      </c>
      <c r="AG103" s="113">
        <v>0</v>
      </c>
      <c r="AH103" s="113">
        <f t="shared" si="480"/>
        <v>0</v>
      </c>
      <c r="AI103" s="113">
        <f t="shared" si="481"/>
        <v>0</v>
      </c>
      <c r="AJ103" s="113">
        <v>0</v>
      </c>
      <c r="AK103" s="113">
        <f t="shared" si="482"/>
        <v>0</v>
      </c>
      <c r="AL103" s="113">
        <f t="shared" si="483"/>
        <v>0</v>
      </c>
      <c r="AM103" s="113">
        <v>0</v>
      </c>
      <c r="AN103" s="113">
        <f t="shared" si="484"/>
        <v>0</v>
      </c>
      <c r="AO103" s="113">
        <f t="shared" si="485"/>
        <v>0</v>
      </c>
      <c r="AP103" s="113">
        <v>0</v>
      </c>
      <c r="AQ103" s="113">
        <f t="shared" si="486"/>
        <v>0</v>
      </c>
      <c r="AR103" s="113">
        <f t="shared" si="487"/>
        <v>0</v>
      </c>
      <c r="AS103" s="113">
        <v>0</v>
      </c>
      <c r="AT103" s="113">
        <f t="shared" si="488"/>
        <v>0</v>
      </c>
      <c r="AU103" s="113">
        <f t="shared" si="489"/>
        <v>0</v>
      </c>
      <c r="AV103" s="113">
        <v>0</v>
      </c>
      <c r="AW103" s="113">
        <f t="shared" si="490"/>
        <v>0</v>
      </c>
      <c r="AX103" s="113">
        <f t="shared" si="491"/>
        <v>0</v>
      </c>
      <c r="AY103" s="113">
        <v>0</v>
      </c>
      <c r="AZ103" s="113">
        <f t="shared" si="492"/>
        <v>0</v>
      </c>
      <c r="BA103" s="113">
        <f t="shared" si="493"/>
        <v>0</v>
      </c>
      <c r="BB103" s="113">
        <v>0</v>
      </c>
      <c r="BC103" s="113">
        <f t="shared" si="494"/>
        <v>0</v>
      </c>
      <c r="BD103" s="113">
        <f t="shared" si="495"/>
        <v>0</v>
      </c>
      <c r="BE103" s="113">
        <v>0</v>
      </c>
      <c r="BF103" s="113">
        <f t="shared" si="496"/>
        <v>0</v>
      </c>
      <c r="BG103" s="113">
        <f t="shared" si="497"/>
        <v>0</v>
      </c>
      <c r="BH103" s="113">
        <v>0</v>
      </c>
      <c r="BI103" s="113">
        <f t="shared" si="498"/>
        <v>0</v>
      </c>
      <c r="BJ103" s="113">
        <f t="shared" si="499"/>
        <v>0</v>
      </c>
      <c r="BK103" s="113">
        <v>0</v>
      </c>
      <c r="BL103" s="113">
        <f t="shared" si="500"/>
        <v>0</v>
      </c>
      <c r="BM103" s="113">
        <f t="shared" si="501"/>
        <v>0</v>
      </c>
      <c r="BN103" s="113">
        <v>0</v>
      </c>
      <c r="BO103" s="113">
        <f t="shared" si="502"/>
        <v>0</v>
      </c>
      <c r="BP103" s="113">
        <f t="shared" si="503"/>
        <v>0</v>
      </c>
      <c r="BQ103" s="113">
        <v>0</v>
      </c>
      <c r="BR103" s="113">
        <f t="shared" si="504"/>
        <v>0</v>
      </c>
      <c r="BS103" s="113">
        <f t="shared" si="505"/>
        <v>0</v>
      </c>
      <c r="BT103" s="113">
        <v>0</v>
      </c>
      <c r="BU103" s="113">
        <f t="shared" si="506"/>
        <v>0</v>
      </c>
      <c r="BV103" s="113">
        <f t="shared" si="507"/>
        <v>0</v>
      </c>
      <c r="BW103" s="113">
        <v>0</v>
      </c>
      <c r="BX103" s="113">
        <f t="shared" si="508"/>
        <v>0</v>
      </c>
      <c r="BY103" s="113">
        <f t="shared" si="509"/>
        <v>0</v>
      </c>
      <c r="BZ103" s="113">
        <v>0</v>
      </c>
      <c r="CA103" s="113">
        <f t="shared" si="510"/>
        <v>0</v>
      </c>
      <c r="CB103" s="113">
        <f t="shared" si="511"/>
        <v>0</v>
      </c>
      <c r="CC103" s="113">
        <v>0</v>
      </c>
      <c r="CD103" s="113">
        <f t="shared" si="512"/>
        <v>0</v>
      </c>
      <c r="CE103" s="113">
        <f t="shared" si="513"/>
        <v>0</v>
      </c>
      <c r="CG103" s="120">
        <f>SUMIF($AW$6:$CE$6,"Depreciation Expense",$AW103:$CE103)</f>
        <v>0</v>
      </c>
      <c r="CH103" s="117"/>
    </row>
    <row r="104" spans="1:87" s="91" customFormat="1">
      <c r="A104" s="91" t="s">
        <v>8</v>
      </c>
      <c r="I104" s="140"/>
      <c r="J104" s="121">
        <f>SUBTOTAL(9,J101:J103)</f>
        <v>13068367.439999999</v>
      </c>
      <c r="K104" s="121">
        <f t="shared" ref="K104:BV104" si="514">SUBTOTAL(9,K101:K103)</f>
        <v>22853.894100721674</v>
      </c>
      <c r="L104" s="121">
        <f t="shared" si="514"/>
        <v>0</v>
      </c>
      <c r="M104" s="121">
        <f t="shared" si="514"/>
        <v>13068367.439999999</v>
      </c>
      <c r="N104" s="121">
        <f t="shared" si="514"/>
        <v>22853.894100721674</v>
      </c>
      <c r="O104" s="121">
        <f t="shared" si="514"/>
        <v>0</v>
      </c>
      <c r="P104" s="121">
        <f t="shared" si="514"/>
        <v>13068367.439999999</v>
      </c>
      <c r="Q104" s="121">
        <f t="shared" si="514"/>
        <v>22853.894100721674</v>
      </c>
      <c r="R104" s="121">
        <f t="shared" si="514"/>
        <v>0</v>
      </c>
      <c r="S104" s="121">
        <f t="shared" si="514"/>
        <v>13068367.439999999</v>
      </c>
      <c r="T104" s="121">
        <f t="shared" si="514"/>
        <v>22853.894100721674</v>
      </c>
      <c r="U104" s="121">
        <f t="shared" si="514"/>
        <v>0</v>
      </c>
      <c r="V104" s="121">
        <f t="shared" si="514"/>
        <v>13068367.439999999</v>
      </c>
      <c r="W104" s="121">
        <f t="shared" si="514"/>
        <v>22853.894100721674</v>
      </c>
      <c r="X104" s="121">
        <f t="shared" si="514"/>
        <v>0</v>
      </c>
      <c r="Y104" s="121">
        <f t="shared" si="514"/>
        <v>13068367.439999999</v>
      </c>
      <c r="Z104" s="121">
        <f t="shared" si="514"/>
        <v>22853.894100721674</v>
      </c>
      <c r="AA104" s="121">
        <f t="shared" si="514"/>
        <v>0</v>
      </c>
      <c r="AB104" s="121">
        <f t="shared" si="514"/>
        <v>13068367.439999999</v>
      </c>
      <c r="AC104" s="121">
        <f t="shared" si="514"/>
        <v>22853.894100721674</v>
      </c>
      <c r="AD104" s="121">
        <f t="shared" si="514"/>
        <v>0</v>
      </c>
      <c r="AE104" s="121">
        <f t="shared" si="514"/>
        <v>13068367.439999999</v>
      </c>
      <c r="AF104" s="121">
        <f t="shared" si="514"/>
        <v>22853.894100721674</v>
      </c>
      <c r="AG104" s="121">
        <f t="shared" si="514"/>
        <v>0</v>
      </c>
      <c r="AH104" s="121">
        <f t="shared" si="514"/>
        <v>13068367.439999999</v>
      </c>
      <c r="AI104" s="121">
        <f t="shared" si="514"/>
        <v>22853.894100721674</v>
      </c>
      <c r="AJ104" s="121">
        <f t="shared" si="514"/>
        <v>0</v>
      </c>
      <c r="AK104" s="121">
        <f t="shared" si="514"/>
        <v>13068367.439999999</v>
      </c>
      <c r="AL104" s="121">
        <f t="shared" si="514"/>
        <v>22853.894100721674</v>
      </c>
      <c r="AM104" s="121">
        <f t="shared" si="514"/>
        <v>0</v>
      </c>
      <c r="AN104" s="121">
        <f t="shared" si="514"/>
        <v>13068367.439999999</v>
      </c>
      <c r="AO104" s="121">
        <f t="shared" si="514"/>
        <v>22853.894100721674</v>
      </c>
      <c r="AP104" s="121">
        <f t="shared" si="514"/>
        <v>0</v>
      </c>
      <c r="AQ104" s="121">
        <f t="shared" si="514"/>
        <v>13068367.439999999</v>
      </c>
      <c r="AR104" s="121">
        <f t="shared" si="514"/>
        <v>22853.894100721674</v>
      </c>
      <c r="AS104" s="121">
        <f t="shared" si="514"/>
        <v>0</v>
      </c>
      <c r="AT104" s="121">
        <f t="shared" si="514"/>
        <v>13068367.439999999</v>
      </c>
      <c r="AU104" s="121">
        <f t="shared" si="514"/>
        <v>22853.894100721674</v>
      </c>
      <c r="AV104" s="121">
        <f t="shared" si="514"/>
        <v>0</v>
      </c>
      <c r="AW104" s="121">
        <f t="shared" si="514"/>
        <v>13068367.439999999</v>
      </c>
      <c r="AX104" s="121">
        <f t="shared" si="514"/>
        <v>22853.894100721674</v>
      </c>
      <c r="AY104" s="121">
        <f t="shared" si="514"/>
        <v>0</v>
      </c>
      <c r="AZ104" s="121">
        <f t="shared" si="514"/>
        <v>13068367.439999999</v>
      </c>
      <c r="BA104" s="121">
        <f t="shared" si="514"/>
        <v>22853.894100721674</v>
      </c>
      <c r="BB104" s="121">
        <f t="shared" si="514"/>
        <v>0</v>
      </c>
      <c r="BC104" s="121">
        <f t="shared" si="514"/>
        <v>13068367.439999999</v>
      </c>
      <c r="BD104" s="121">
        <f t="shared" si="514"/>
        <v>22853.894100721674</v>
      </c>
      <c r="BE104" s="121">
        <f t="shared" si="514"/>
        <v>0</v>
      </c>
      <c r="BF104" s="121">
        <f t="shared" si="514"/>
        <v>13068367.439999999</v>
      </c>
      <c r="BG104" s="121">
        <f t="shared" si="514"/>
        <v>22853.894100721674</v>
      </c>
      <c r="BH104" s="121">
        <f t="shared" si="514"/>
        <v>0</v>
      </c>
      <c r="BI104" s="121">
        <f t="shared" si="514"/>
        <v>13068367.439999999</v>
      </c>
      <c r="BJ104" s="121">
        <f t="shared" si="514"/>
        <v>22853.894100721674</v>
      </c>
      <c r="BK104" s="121">
        <f t="shared" si="514"/>
        <v>0</v>
      </c>
      <c r="BL104" s="121">
        <f t="shared" si="514"/>
        <v>13068367.439999999</v>
      </c>
      <c r="BM104" s="121">
        <f t="shared" si="514"/>
        <v>22853.894100721674</v>
      </c>
      <c r="BN104" s="121">
        <f t="shared" si="514"/>
        <v>0</v>
      </c>
      <c r="BO104" s="121">
        <f t="shared" si="514"/>
        <v>13068367.439999999</v>
      </c>
      <c r="BP104" s="121">
        <f t="shared" si="514"/>
        <v>22853.894100721674</v>
      </c>
      <c r="BQ104" s="121">
        <f t="shared" si="514"/>
        <v>0</v>
      </c>
      <c r="BR104" s="121">
        <f t="shared" si="514"/>
        <v>13068367.439999999</v>
      </c>
      <c r="BS104" s="121">
        <f t="shared" si="514"/>
        <v>22853.894100721674</v>
      </c>
      <c r="BT104" s="121">
        <f t="shared" si="514"/>
        <v>0</v>
      </c>
      <c r="BU104" s="121">
        <f t="shared" si="514"/>
        <v>13068367.439999999</v>
      </c>
      <c r="BV104" s="121">
        <f t="shared" si="514"/>
        <v>22853.894100721674</v>
      </c>
      <c r="BW104" s="121">
        <f t="shared" ref="BW104:CE104" si="515">SUBTOTAL(9,BW101:BW103)</f>
        <v>0</v>
      </c>
      <c r="BX104" s="121">
        <f t="shared" si="515"/>
        <v>13068367.439999999</v>
      </c>
      <c r="BY104" s="121">
        <f t="shared" si="515"/>
        <v>22853.894100721674</v>
      </c>
      <c r="BZ104" s="121">
        <f t="shared" si="515"/>
        <v>0</v>
      </c>
      <c r="CA104" s="121">
        <f t="shared" si="515"/>
        <v>13068367.439999999</v>
      </c>
      <c r="CB104" s="121">
        <f t="shared" si="515"/>
        <v>22853.894100721674</v>
      </c>
      <c r="CC104" s="121">
        <f t="shared" si="515"/>
        <v>0</v>
      </c>
      <c r="CD104" s="121">
        <f t="shared" si="515"/>
        <v>13068367.439999999</v>
      </c>
      <c r="CE104" s="121">
        <f t="shared" si="515"/>
        <v>22853.894100721674</v>
      </c>
      <c r="CG104" s="122">
        <f>SUBTOTAL(9,CG101:CG103)</f>
        <v>274246.72920866002</v>
      </c>
    </row>
    <row r="105" spans="1:87" s="91" customFormat="1">
      <c r="I105" s="140"/>
      <c r="J105" s="113"/>
      <c r="K105" s="113"/>
      <c r="L105" s="113"/>
      <c r="M105" s="113"/>
      <c r="O105" s="113"/>
      <c r="P105" s="113"/>
      <c r="R105" s="113"/>
      <c r="S105" s="113"/>
      <c r="U105" s="113"/>
      <c r="V105" s="113"/>
      <c r="X105" s="113"/>
      <c r="Y105" s="113"/>
      <c r="AA105" s="113"/>
      <c r="AB105" s="113"/>
      <c r="AD105" s="113"/>
      <c r="AE105" s="113"/>
      <c r="AG105" s="113"/>
      <c r="AH105" s="113"/>
      <c r="AJ105" s="113"/>
      <c r="AK105" s="113"/>
      <c r="AM105" s="113"/>
      <c r="AN105" s="113"/>
      <c r="AP105" s="113"/>
      <c r="AQ105" s="113"/>
      <c r="AS105" s="113"/>
      <c r="AT105" s="113"/>
      <c r="AV105" s="113"/>
      <c r="AW105" s="113"/>
      <c r="AY105" s="113"/>
      <c r="AZ105" s="113"/>
      <c r="BB105" s="113"/>
      <c r="BC105" s="113"/>
      <c r="BE105" s="113"/>
      <c r="BF105" s="113"/>
      <c r="BH105" s="113"/>
      <c r="BI105" s="113"/>
      <c r="BK105" s="113"/>
      <c r="BL105" s="113"/>
      <c r="BN105" s="113"/>
      <c r="BO105" s="113"/>
      <c r="BQ105" s="113"/>
      <c r="BR105" s="113"/>
      <c r="BT105" s="113"/>
      <c r="BU105" s="113"/>
      <c r="BW105" s="113"/>
      <c r="BX105" s="113"/>
      <c r="BZ105" s="113"/>
      <c r="CA105" s="113"/>
      <c r="CC105" s="113"/>
      <c r="CD105" s="113"/>
      <c r="CG105" s="120"/>
    </row>
    <row r="106" spans="1:87" s="91" customFormat="1">
      <c r="A106" s="11" t="s">
        <v>9</v>
      </c>
      <c r="I106" s="140"/>
      <c r="J106" s="113"/>
      <c r="K106" s="113"/>
      <c r="L106" s="113"/>
      <c r="M106" s="113"/>
      <c r="O106" s="113"/>
      <c r="P106" s="113"/>
      <c r="R106" s="113"/>
      <c r="S106" s="113"/>
      <c r="U106" s="113"/>
      <c r="V106" s="113"/>
      <c r="X106" s="113"/>
      <c r="Y106" s="113"/>
      <c r="AA106" s="113"/>
      <c r="AB106" s="113"/>
      <c r="AD106" s="113"/>
      <c r="AE106" s="113"/>
      <c r="AG106" s="113"/>
      <c r="AH106" s="113"/>
      <c r="AJ106" s="113"/>
      <c r="AK106" s="113"/>
      <c r="AM106" s="113"/>
      <c r="AN106" s="113"/>
      <c r="AP106" s="113"/>
      <c r="AQ106" s="113"/>
      <c r="AS106" s="113"/>
      <c r="AT106" s="113"/>
      <c r="AV106" s="113"/>
      <c r="AW106" s="113"/>
      <c r="AY106" s="113"/>
      <c r="AZ106" s="113"/>
      <c r="BB106" s="113"/>
      <c r="BC106" s="113"/>
      <c r="BE106" s="113"/>
      <c r="BF106" s="113"/>
      <c r="BH106" s="113"/>
      <c r="BI106" s="113"/>
      <c r="BK106" s="113"/>
      <c r="BL106" s="113"/>
      <c r="BN106" s="113"/>
      <c r="BO106" s="113"/>
      <c r="BQ106" s="113"/>
      <c r="BR106" s="113"/>
      <c r="BT106" s="113"/>
      <c r="BU106" s="113"/>
      <c r="BW106" s="113"/>
      <c r="BX106" s="113"/>
      <c r="BZ106" s="113"/>
      <c r="CA106" s="113"/>
      <c r="CC106" s="113"/>
      <c r="CD106" s="113"/>
      <c r="CG106" s="120"/>
    </row>
    <row r="107" spans="1:87" s="91" customFormat="1">
      <c r="A107" s="91" t="s">
        <v>5</v>
      </c>
      <c r="B107" s="91" t="s">
        <v>37</v>
      </c>
      <c r="C107" s="91" t="s">
        <v>43</v>
      </c>
      <c r="D107" s="91" t="s">
        <v>77</v>
      </c>
      <c r="E107" s="91" t="s">
        <v>71</v>
      </c>
      <c r="F107" s="91" t="str">
        <f>D107&amp;E107&amp;C107</f>
        <v>AOTHPSSGCT</v>
      </c>
      <c r="G107" s="91" t="str">
        <f>E107&amp;C107</f>
        <v>OTHPSSGCT</v>
      </c>
      <c r="H107" s="140">
        <v>0</v>
      </c>
      <c r="I107" s="140">
        <v>0</v>
      </c>
      <c r="J107" s="113">
        <v>0</v>
      </c>
      <c r="K107" s="113">
        <f>(J107*H107)/12</f>
        <v>0</v>
      </c>
      <c r="L107" s="113">
        <v>0</v>
      </c>
      <c r="M107" s="113">
        <f>J107+L107</f>
        <v>0</v>
      </c>
      <c r="N107" s="113">
        <f>(((J107+M107)/2)*$H107)/12</f>
        <v>0</v>
      </c>
      <c r="O107" s="113">
        <v>0</v>
      </c>
      <c r="P107" s="113">
        <f t="shared" ref="P107" si="516">M107+O107</f>
        <v>0</v>
      </c>
      <c r="Q107" s="113">
        <f>(((M107+P107)/2)*$H107)/12</f>
        <v>0</v>
      </c>
      <c r="R107" s="113">
        <v>0</v>
      </c>
      <c r="S107" s="113">
        <f t="shared" ref="S107" si="517">P107+R107</f>
        <v>0</v>
      </c>
      <c r="T107" s="113">
        <f>(((P107+S107)/2)*$H107)/12</f>
        <v>0</v>
      </c>
      <c r="U107" s="113">
        <v>0</v>
      </c>
      <c r="V107" s="113">
        <f t="shared" ref="V107" si="518">S107+U107</f>
        <v>0</v>
      </c>
      <c r="W107" s="113">
        <f>(((S107+V107)/2)*$H107)/12</f>
        <v>0</v>
      </c>
      <c r="X107" s="113">
        <v>0</v>
      </c>
      <c r="Y107" s="113">
        <f t="shared" ref="Y107" si="519">V107+X107</f>
        <v>0</v>
      </c>
      <c r="Z107" s="113">
        <f>(((V107+Y107)/2)*$H107)/12</f>
        <v>0</v>
      </c>
      <c r="AA107" s="113">
        <v>0</v>
      </c>
      <c r="AB107" s="113">
        <f t="shared" ref="AB107" si="520">Y107+AA107</f>
        <v>0</v>
      </c>
      <c r="AC107" s="113">
        <f>(((Y107+AB107)/2)*$H107)/12</f>
        <v>0</v>
      </c>
      <c r="AD107" s="113">
        <v>0</v>
      </c>
      <c r="AE107" s="113">
        <f t="shared" ref="AE107" si="521">AB107+AD107</f>
        <v>0</v>
      </c>
      <c r="AF107" s="113">
        <f>(((AB107+AE107)/2)*IF($I$6="Yes",$I107,$H107))/12</f>
        <v>0</v>
      </c>
      <c r="AG107" s="113">
        <v>0</v>
      </c>
      <c r="AH107" s="113">
        <f t="shared" ref="AH107" si="522">AE107+AG107</f>
        <v>0</v>
      </c>
      <c r="AI107" s="113">
        <f>(((AE107+AH107)/2)*IF($I$6="Yes",$I107,$H107))/12</f>
        <v>0</v>
      </c>
      <c r="AJ107" s="113">
        <v>0</v>
      </c>
      <c r="AK107" s="113">
        <f t="shared" ref="AK107" si="523">AH107+AJ107</f>
        <v>0</v>
      </c>
      <c r="AL107" s="113">
        <f>(((AH107+AK107)/2)*IF($I$6="Yes",$I107,$H107))/12</f>
        <v>0</v>
      </c>
      <c r="AM107" s="113">
        <v>0</v>
      </c>
      <c r="AN107" s="113">
        <f t="shared" ref="AN107" si="524">AK107+AM107</f>
        <v>0</v>
      </c>
      <c r="AO107" s="113">
        <f>(((AK107+AN107)/2)*IF($I$6="Yes",$I107,$H107))/12</f>
        <v>0</v>
      </c>
      <c r="AP107" s="113">
        <v>0</v>
      </c>
      <c r="AQ107" s="113">
        <f t="shared" ref="AQ107" si="525">AN107+AP107</f>
        <v>0</v>
      </c>
      <c r="AR107" s="113">
        <f>(((AN107+AQ107)/2)*IF($I$6="Yes",$I107,$H107))/12</f>
        <v>0</v>
      </c>
      <c r="AS107" s="113">
        <v>0</v>
      </c>
      <c r="AT107" s="113">
        <f t="shared" ref="AT107" si="526">AQ107+AS107</f>
        <v>0</v>
      </c>
      <c r="AU107" s="113">
        <f>(((AQ107+AT107)/2)*IF($I$6="Yes",$I107,$H107))/12</f>
        <v>0</v>
      </c>
      <c r="AV107" s="113">
        <v>0</v>
      </c>
      <c r="AW107" s="113">
        <f t="shared" ref="AW107" si="527">AT107+AV107</f>
        <v>0</v>
      </c>
      <c r="AX107" s="113">
        <f>(((AT107+AW107)/2)*IF($I$6="Yes",$I107,$H107))/12</f>
        <v>0</v>
      </c>
      <c r="AY107" s="113">
        <v>0</v>
      </c>
      <c r="AZ107" s="113">
        <f t="shared" ref="AZ107" si="528">AW107+AY107</f>
        <v>0</v>
      </c>
      <c r="BA107" s="113">
        <f>(((AW107+AZ107)/2)*IF($I$6="Yes",$I107,$H107))/12</f>
        <v>0</v>
      </c>
      <c r="BB107" s="113">
        <v>0</v>
      </c>
      <c r="BC107" s="113">
        <f t="shared" ref="BC107" si="529">AZ107+BB107</f>
        <v>0</v>
      </c>
      <c r="BD107" s="113">
        <f>(((AZ107+BC107)/2)*IF($I$6="Yes",$I107,$H107))/12</f>
        <v>0</v>
      </c>
      <c r="BE107" s="113">
        <v>0</v>
      </c>
      <c r="BF107" s="113">
        <f t="shared" ref="BF107" si="530">BC107+BE107</f>
        <v>0</v>
      </c>
      <c r="BG107" s="113">
        <f>(((BC107+BF107)/2)*IF($I$6="Yes",$I107,$H107))/12</f>
        <v>0</v>
      </c>
      <c r="BH107" s="113">
        <v>0</v>
      </c>
      <c r="BI107" s="113">
        <f t="shared" ref="BI107" si="531">BF107+BH107</f>
        <v>0</v>
      </c>
      <c r="BJ107" s="113">
        <f>(((BF107+BI107)/2)*IF($I$6="Yes",$I107,$H107))/12</f>
        <v>0</v>
      </c>
      <c r="BK107" s="113">
        <v>0</v>
      </c>
      <c r="BL107" s="113">
        <f t="shared" ref="BL107" si="532">BI107+BK107</f>
        <v>0</v>
      </c>
      <c r="BM107" s="113">
        <f>(((BI107+BL107)/2)*IF($I$6="Yes",$I107,$H107))/12</f>
        <v>0</v>
      </c>
      <c r="BN107" s="113">
        <v>0</v>
      </c>
      <c r="BO107" s="113">
        <f t="shared" ref="BO107" si="533">BL107+BN107</f>
        <v>0</v>
      </c>
      <c r="BP107" s="113">
        <f>(((BL107+BO107)/2)*IF($I$6="Yes",$I107,$H107))/12</f>
        <v>0</v>
      </c>
      <c r="BQ107" s="113">
        <v>0</v>
      </c>
      <c r="BR107" s="113">
        <f t="shared" ref="BR107" si="534">BO107+BQ107</f>
        <v>0</v>
      </c>
      <c r="BS107" s="113">
        <f>(((BO107+BR107)/2)*IF($I$6="Yes",$I107,$H107))/12</f>
        <v>0</v>
      </c>
      <c r="BT107" s="113">
        <v>0</v>
      </c>
      <c r="BU107" s="113">
        <f t="shared" ref="BU107" si="535">BR107+BT107</f>
        <v>0</v>
      </c>
      <c r="BV107" s="113">
        <f>(((BR107+BU107)/2)*IF($I$6="Yes",$I107,$H107))/12</f>
        <v>0</v>
      </c>
      <c r="BW107" s="113">
        <v>0</v>
      </c>
      <c r="BX107" s="113">
        <f t="shared" ref="BX107" si="536">BU107+BW107</f>
        <v>0</v>
      </c>
      <c r="BY107" s="113">
        <f>(((BU107+BX107)/2)*IF($I$6="Yes",$I107,$H107))/12</f>
        <v>0</v>
      </c>
      <c r="BZ107" s="113">
        <v>0</v>
      </c>
      <c r="CA107" s="113">
        <f t="shared" ref="CA107" si="537">BX107+BZ107</f>
        <v>0</v>
      </c>
      <c r="CB107" s="113">
        <f>(((BX107+CA107)/2)*IF($I$6="Yes",$I107,$H107))/12</f>
        <v>0</v>
      </c>
      <c r="CC107" s="113">
        <v>0</v>
      </c>
      <c r="CD107" s="113">
        <f t="shared" ref="CD107" si="538">CA107+CC107</f>
        <v>0</v>
      </c>
      <c r="CE107" s="113">
        <f>(((CA107+CD107)/2)*IF($I$6="Yes",$I107,$H107))/12</f>
        <v>0</v>
      </c>
      <c r="CG107" s="120">
        <f>SUMIF($AW$6:$CE$6,"Depreciation Expense",$AW107:$CE107)</f>
        <v>0</v>
      </c>
      <c r="CH107" s="117"/>
    </row>
    <row r="108" spans="1:87" s="91" customFormat="1">
      <c r="A108" s="91" t="s">
        <v>57</v>
      </c>
      <c r="I108" s="140"/>
      <c r="J108" s="121">
        <f t="shared" ref="J108:BU108" si="539">SUBTOTAL(9,J107)</f>
        <v>0</v>
      </c>
      <c r="K108" s="121">
        <f t="shared" si="539"/>
        <v>0</v>
      </c>
      <c r="L108" s="121">
        <f t="shared" si="539"/>
        <v>0</v>
      </c>
      <c r="M108" s="121">
        <f t="shared" si="539"/>
        <v>0</v>
      </c>
      <c r="N108" s="121">
        <f t="shared" si="539"/>
        <v>0</v>
      </c>
      <c r="O108" s="121">
        <f t="shared" si="539"/>
        <v>0</v>
      </c>
      <c r="P108" s="121">
        <f t="shared" si="539"/>
        <v>0</v>
      </c>
      <c r="Q108" s="121">
        <f t="shared" si="539"/>
        <v>0</v>
      </c>
      <c r="R108" s="121">
        <f t="shared" si="539"/>
        <v>0</v>
      </c>
      <c r="S108" s="121">
        <f t="shared" si="539"/>
        <v>0</v>
      </c>
      <c r="T108" s="121">
        <f t="shared" si="539"/>
        <v>0</v>
      </c>
      <c r="U108" s="121">
        <f t="shared" si="539"/>
        <v>0</v>
      </c>
      <c r="V108" s="121">
        <f t="shared" si="539"/>
        <v>0</v>
      </c>
      <c r="W108" s="121">
        <f t="shared" si="539"/>
        <v>0</v>
      </c>
      <c r="X108" s="121">
        <f t="shared" si="539"/>
        <v>0</v>
      </c>
      <c r="Y108" s="121">
        <f t="shared" si="539"/>
        <v>0</v>
      </c>
      <c r="Z108" s="121">
        <f t="shared" si="539"/>
        <v>0</v>
      </c>
      <c r="AA108" s="121">
        <f t="shared" si="539"/>
        <v>0</v>
      </c>
      <c r="AB108" s="121">
        <f t="shared" si="539"/>
        <v>0</v>
      </c>
      <c r="AC108" s="121">
        <f t="shared" si="539"/>
        <v>0</v>
      </c>
      <c r="AD108" s="121">
        <f t="shared" si="539"/>
        <v>0</v>
      </c>
      <c r="AE108" s="121">
        <f t="shared" si="539"/>
        <v>0</v>
      </c>
      <c r="AF108" s="121">
        <f t="shared" si="539"/>
        <v>0</v>
      </c>
      <c r="AG108" s="121">
        <f t="shared" si="539"/>
        <v>0</v>
      </c>
      <c r="AH108" s="121">
        <f t="shared" si="539"/>
        <v>0</v>
      </c>
      <c r="AI108" s="121">
        <f t="shared" si="539"/>
        <v>0</v>
      </c>
      <c r="AJ108" s="121">
        <f t="shared" si="539"/>
        <v>0</v>
      </c>
      <c r="AK108" s="121">
        <f t="shared" si="539"/>
        <v>0</v>
      </c>
      <c r="AL108" s="121">
        <f t="shared" si="539"/>
        <v>0</v>
      </c>
      <c r="AM108" s="121">
        <f t="shared" si="539"/>
        <v>0</v>
      </c>
      <c r="AN108" s="121">
        <f t="shared" si="539"/>
        <v>0</v>
      </c>
      <c r="AO108" s="121">
        <f t="shared" si="539"/>
        <v>0</v>
      </c>
      <c r="AP108" s="121">
        <f t="shared" si="539"/>
        <v>0</v>
      </c>
      <c r="AQ108" s="121">
        <f t="shared" si="539"/>
        <v>0</v>
      </c>
      <c r="AR108" s="121">
        <f t="shared" si="539"/>
        <v>0</v>
      </c>
      <c r="AS108" s="121">
        <f t="shared" si="539"/>
        <v>0</v>
      </c>
      <c r="AT108" s="121">
        <f t="shared" si="539"/>
        <v>0</v>
      </c>
      <c r="AU108" s="121">
        <f t="shared" si="539"/>
        <v>0</v>
      </c>
      <c r="AV108" s="121">
        <f t="shared" si="539"/>
        <v>0</v>
      </c>
      <c r="AW108" s="121">
        <f t="shared" si="539"/>
        <v>0</v>
      </c>
      <c r="AX108" s="121">
        <f t="shared" si="539"/>
        <v>0</v>
      </c>
      <c r="AY108" s="121">
        <f t="shared" si="539"/>
        <v>0</v>
      </c>
      <c r="AZ108" s="121">
        <f t="shared" si="539"/>
        <v>0</v>
      </c>
      <c r="BA108" s="121">
        <f t="shared" si="539"/>
        <v>0</v>
      </c>
      <c r="BB108" s="121">
        <f t="shared" si="539"/>
        <v>0</v>
      </c>
      <c r="BC108" s="121">
        <f t="shared" si="539"/>
        <v>0</v>
      </c>
      <c r="BD108" s="121">
        <f t="shared" si="539"/>
        <v>0</v>
      </c>
      <c r="BE108" s="121">
        <f t="shared" si="539"/>
        <v>0</v>
      </c>
      <c r="BF108" s="121">
        <f t="shared" si="539"/>
        <v>0</v>
      </c>
      <c r="BG108" s="121">
        <f t="shared" si="539"/>
        <v>0</v>
      </c>
      <c r="BH108" s="121">
        <f t="shared" si="539"/>
        <v>0</v>
      </c>
      <c r="BI108" s="121">
        <f t="shared" si="539"/>
        <v>0</v>
      </c>
      <c r="BJ108" s="121">
        <f t="shared" si="539"/>
        <v>0</v>
      </c>
      <c r="BK108" s="121">
        <f t="shared" si="539"/>
        <v>0</v>
      </c>
      <c r="BL108" s="121">
        <f t="shared" si="539"/>
        <v>0</v>
      </c>
      <c r="BM108" s="121">
        <f t="shared" si="539"/>
        <v>0</v>
      </c>
      <c r="BN108" s="121">
        <f t="shared" si="539"/>
        <v>0</v>
      </c>
      <c r="BO108" s="121">
        <f t="shared" si="539"/>
        <v>0</v>
      </c>
      <c r="BP108" s="121">
        <f t="shared" si="539"/>
        <v>0</v>
      </c>
      <c r="BQ108" s="121">
        <f t="shared" si="539"/>
        <v>0</v>
      </c>
      <c r="BR108" s="121">
        <f t="shared" si="539"/>
        <v>0</v>
      </c>
      <c r="BS108" s="121">
        <f t="shared" si="539"/>
        <v>0</v>
      </c>
      <c r="BT108" s="121">
        <f t="shared" si="539"/>
        <v>0</v>
      </c>
      <c r="BU108" s="121">
        <f t="shared" si="539"/>
        <v>0</v>
      </c>
      <c r="BV108" s="121">
        <f t="shared" ref="BV108:CE108" si="540">SUBTOTAL(9,BV107)</f>
        <v>0</v>
      </c>
      <c r="BW108" s="121">
        <f t="shared" si="540"/>
        <v>0</v>
      </c>
      <c r="BX108" s="121">
        <f t="shared" si="540"/>
        <v>0</v>
      </c>
      <c r="BY108" s="121">
        <f t="shared" si="540"/>
        <v>0</v>
      </c>
      <c r="BZ108" s="121">
        <f t="shared" si="540"/>
        <v>0</v>
      </c>
      <c r="CA108" s="121">
        <f t="shared" si="540"/>
        <v>0</v>
      </c>
      <c r="CB108" s="121">
        <f t="shared" si="540"/>
        <v>0</v>
      </c>
      <c r="CC108" s="121">
        <f t="shared" si="540"/>
        <v>0</v>
      </c>
      <c r="CD108" s="121">
        <f t="shared" si="540"/>
        <v>0</v>
      </c>
      <c r="CE108" s="121">
        <f t="shared" si="540"/>
        <v>0</v>
      </c>
      <c r="CG108" s="122">
        <f>SUBTOTAL(9,CG107)</f>
        <v>0</v>
      </c>
    </row>
    <row r="109" spans="1:87" s="91" customFormat="1">
      <c r="I109" s="140"/>
      <c r="J109" s="113"/>
      <c r="K109" s="113"/>
      <c r="L109" s="113"/>
      <c r="M109" s="113"/>
      <c r="O109" s="113"/>
      <c r="P109" s="113"/>
      <c r="R109" s="113"/>
      <c r="S109" s="113"/>
      <c r="U109" s="113"/>
      <c r="V109" s="113"/>
      <c r="X109" s="113"/>
      <c r="Y109" s="113"/>
      <c r="AA109" s="113"/>
      <c r="AB109" s="113"/>
      <c r="AD109" s="113"/>
      <c r="AE109" s="113"/>
      <c r="AG109" s="113"/>
      <c r="AH109" s="113"/>
      <c r="AJ109" s="113"/>
      <c r="AK109" s="113"/>
      <c r="AM109" s="113"/>
      <c r="AN109" s="113"/>
      <c r="AP109" s="113"/>
      <c r="AQ109" s="113"/>
      <c r="AS109" s="113"/>
      <c r="AT109" s="113"/>
      <c r="AV109" s="113"/>
      <c r="AW109" s="113"/>
      <c r="AY109" s="113"/>
      <c r="AZ109" s="113"/>
      <c r="BB109" s="113"/>
      <c r="BC109" s="113"/>
      <c r="BE109" s="113"/>
      <c r="BF109" s="113"/>
      <c r="BH109" s="113"/>
      <c r="BI109" s="113"/>
      <c r="BK109" s="113"/>
      <c r="BL109" s="113"/>
      <c r="BN109" s="113"/>
      <c r="BO109" s="113"/>
      <c r="BQ109" s="113"/>
      <c r="BR109" s="113"/>
      <c r="BT109" s="113"/>
      <c r="BU109" s="113"/>
      <c r="BW109" s="113"/>
      <c r="BX109" s="113"/>
      <c r="BZ109" s="113"/>
      <c r="CA109" s="113"/>
      <c r="CC109" s="113"/>
      <c r="CD109" s="113"/>
      <c r="CG109" s="120"/>
    </row>
    <row r="110" spans="1:87" s="91" customFormat="1">
      <c r="A110" s="11" t="s">
        <v>22</v>
      </c>
      <c r="I110" s="140"/>
      <c r="J110" s="113"/>
      <c r="K110" s="113"/>
      <c r="L110" s="113"/>
      <c r="M110" s="113"/>
      <c r="O110" s="113"/>
      <c r="P110" s="113"/>
      <c r="R110" s="113"/>
      <c r="S110" s="113"/>
      <c r="U110" s="113"/>
      <c r="V110" s="113"/>
      <c r="X110" s="113"/>
      <c r="Y110" s="113"/>
      <c r="AA110" s="113"/>
      <c r="AB110" s="113"/>
      <c r="AD110" s="113"/>
      <c r="AE110" s="113"/>
      <c r="AG110" s="113"/>
      <c r="AH110" s="113"/>
      <c r="AJ110" s="113"/>
      <c r="AK110" s="113"/>
      <c r="AM110" s="113"/>
      <c r="AN110" s="113"/>
      <c r="AP110" s="113"/>
      <c r="AQ110" s="113"/>
      <c r="AS110" s="113"/>
      <c r="AT110" s="113"/>
      <c r="AV110" s="113"/>
      <c r="AW110" s="113"/>
      <c r="AY110" s="113"/>
      <c r="AZ110" s="113"/>
      <c r="BB110" s="113"/>
      <c r="BC110" s="113"/>
      <c r="BE110" s="113"/>
      <c r="BF110" s="113"/>
      <c r="BH110" s="113"/>
      <c r="BI110" s="113"/>
      <c r="BK110" s="113"/>
      <c r="BL110" s="113"/>
      <c r="BN110" s="113"/>
      <c r="BO110" s="113"/>
      <c r="BQ110" s="113"/>
      <c r="BR110" s="113"/>
      <c r="BT110" s="113"/>
      <c r="BU110" s="113"/>
      <c r="BW110" s="113"/>
      <c r="BX110" s="113"/>
      <c r="BZ110" s="113"/>
      <c r="CA110" s="113"/>
      <c r="CC110" s="113"/>
      <c r="CD110" s="113"/>
      <c r="CG110" s="120"/>
    </row>
    <row r="111" spans="1:87" s="91" customFormat="1">
      <c r="A111" s="91" t="s">
        <v>14</v>
      </c>
      <c r="B111" s="91" t="s">
        <v>45</v>
      </c>
      <c r="C111" s="91" t="s">
        <v>45</v>
      </c>
      <c r="D111" s="91" t="s">
        <v>77</v>
      </c>
      <c r="E111" s="91" t="s">
        <v>73</v>
      </c>
      <c r="F111" s="91" t="str">
        <f t="shared" ref="F111:F119" si="541">D111&amp;E111&amp;C111</f>
        <v>AGNLPCA</v>
      </c>
      <c r="G111" s="91" t="str">
        <f t="shared" ref="G111:G119" si="542">E111&amp;C111</f>
        <v>GNLPCA</v>
      </c>
      <c r="H111" s="140">
        <v>0.13147928730582725</v>
      </c>
      <c r="I111" s="140">
        <v>0.13147928730582725</v>
      </c>
      <c r="J111" s="113">
        <v>791874.68</v>
      </c>
      <c r="K111" s="113">
        <f t="shared" ref="K111:K119" si="543">(J111*H111)/12</f>
        <v>8676.2598801608347</v>
      </c>
      <c r="L111" s="113">
        <v>0</v>
      </c>
      <c r="M111" s="113">
        <f t="shared" ref="M111:M119" si="544">J111+L111</f>
        <v>791874.68</v>
      </c>
      <c r="N111" s="113">
        <f t="shared" ref="N111:N119" si="545">(((J111+M111)/2)*$H111)/12</f>
        <v>8676.2598801608347</v>
      </c>
      <c r="O111" s="113">
        <v>0</v>
      </c>
      <c r="P111" s="113">
        <f t="shared" ref="P111:P119" si="546">M111+O111</f>
        <v>791874.68</v>
      </c>
      <c r="Q111" s="113">
        <f t="shared" ref="Q111:Q119" si="547">(((M111+P111)/2)*$H111)/12</f>
        <v>8676.2598801608347</v>
      </c>
      <c r="R111" s="113">
        <v>0</v>
      </c>
      <c r="S111" s="113">
        <f t="shared" ref="S111:S119" si="548">P111+R111</f>
        <v>791874.68</v>
      </c>
      <c r="T111" s="113">
        <f t="shared" ref="T111:T119" si="549">(((P111+S111)/2)*$H111)/12</f>
        <v>8676.2598801608347</v>
      </c>
      <c r="U111" s="113">
        <v>0</v>
      </c>
      <c r="V111" s="113">
        <f t="shared" ref="V111:V119" si="550">S111+U111</f>
        <v>791874.68</v>
      </c>
      <c r="W111" s="113">
        <f t="shared" ref="W111:W119" si="551">(((S111+V111)/2)*$H111)/12</f>
        <v>8676.2598801608347</v>
      </c>
      <c r="X111" s="113">
        <v>0</v>
      </c>
      <c r="Y111" s="113">
        <f t="shared" ref="Y111:Y119" si="552">V111+X111</f>
        <v>791874.68</v>
      </c>
      <c r="Z111" s="113">
        <f t="shared" ref="Z111:Z119" si="553">(((V111+Y111)/2)*$H111)/12</f>
        <v>8676.2598801608347</v>
      </c>
      <c r="AA111" s="113">
        <v>0</v>
      </c>
      <c r="AB111" s="113">
        <f t="shared" ref="AB111:AB119" si="554">Y111+AA111</f>
        <v>791874.68</v>
      </c>
      <c r="AC111" s="113">
        <f t="shared" ref="AC111:AC119" si="555">(((Y111+AB111)/2)*$H111)/12</f>
        <v>8676.2598801608347</v>
      </c>
      <c r="AD111" s="113">
        <v>0</v>
      </c>
      <c r="AE111" s="113">
        <f t="shared" ref="AE111:AE119" si="556">AB111+AD111</f>
        <v>791874.68</v>
      </c>
      <c r="AF111" s="113">
        <f t="shared" ref="AF111:AF119" si="557">(((AB111+AE111)/2)*IF($I$6="Yes",$I111,$H111))/12</f>
        <v>8676.2598801608347</v>
      </c>
      <c r="AG111" s="113">
        <v>0</v>
      </c>
      <c r="AH111" s="113">
        <f t="shared" ref="AH111:AH119" si="558">AE111+AG111</f>
        <v>791874.68</v>
      </c>
      <c r="AI111" s="113">
        <f t="shared" ref="AI111:AI119" si="559">(((AE111+AH111)/2)*IF($I$6="Yes",$I111,$H111))/12</f>
        <v>8676.2598801608347</v>
      </c>
      <c r="AJ111" s="113">
        <v>0</v>
      </c>
      <c r="AK111" s="113">
        <f t="shared" ref="AK111:AK119" si="560">AH111+AJ111</f>
        <v>791874.68</v>
      </c>
      <c r="AL111" s="113">
        <f t="shared" ref="AL111:AL119" si="561">(((AH111+AK111)/2)*IF($I$6="Yes",$I111,$H111))/12</f>
        <v>8676.2598801608347</v>
      </c>
      <c r="AM111" s="113">
        <v>0</v>
      </c>
      <c r="AN111" s="113">
        <f t="shared" ref="AN111:AN119" si="562">AK111+AM111</f>
        <v>791874.68</v>
      </c>
      <c r="AO111" s="113">
        <f t="shared" ref="AO111:AO119" si="563">(((AK111+AN111)/2)*IF($I$6="Yes",$I111,$H111))/12</f>
        <v>8676.2598801608347</v>
      </c>
      <c r="AP111" s="113">
        <v>0</v>
      </c>
      <c r="AQ111" s="113">
        <f t="shared" ref="AQ111:AQ119" si="564">AN111+AP111</f>
        <v>791874.68</v>
      </c>
      <c r="AR111" s="113">
        <f t="shared" ref="AR111:AR119" si="565">(((AN111+AQ111)/2)*IF($I$6="Yes",$I111,$H111))/12</f>
        <v>8676.2598801608347</v>
      </c>
      <c r="AS111" s="113">
        <v>0</v>
      </c>
      <c r="AT111" s="113">
        <f t="shared" ref="AT111:AT119" si="566">AQ111+AS111</f>
        <v>791874.68</v>
      </c>
      <c r="AU111" s="113">
        <f t="shared" ref="AU111:AU119" si="567">(((AQ111+AT111)/2)*IF($I$6="Yes",$I111,$H111))/12</f>
        <v>8676.2598801608347</v>
      </c>
      <c r="AV111" s="113">
        <v>0</v>
      </c>
      <c r="AW111" s="113">
        <f t="shared" ref="AW111:AW119" si="568">AT111+AV111</f>
        <v>791874.68</v>
      </c>
      <c r="AX111" s="113">
        <f t="shared" ref="AX111:AX119" si="569">(((AT111+AW111)/2)*IF($I$6="Yes",$I111,$H111))/12</f>
        <v>8676.2598801608347</v>
      </c>
      <c r="AY111" s="113">
        <v>0</v>
      </c>
      <c r="AZ111" s="113">
        <f t="shared" ref="AZ111:AZ119" si="570">AW111+AY111</f>
        <v>791874.68</v>
      </c>
      <c r="BA111" s="113">
        <f t="shared" ref="BA111:BA119" si="571">(((AW111+AZ111)/2)*IF($I$6="Yes",$I111,$H111))/12</f>
        <v>8676.2598801608347</v>
      </c>
      <c r="BB111" s="113">
        <v>0</v>
      </c>
      <c r="BC111" s="113">
        <f t="shared" ref="BC111:BC119" si="572">AZ111+BB111</f>
        <v>791874.68</v>
      </c>
      <c r="BD111" s="113">
        <f t="shared" ref="BD111:BD119" si="573">(((AZ111+BC111)/2)*IF($I$6="Yes",$I111,$H111))/12</f>
        <v>8676.2598801608347</v>
      </c>
      <c r="BE111" s="113">
        <v>0</v>
      </c>
      <c r="BF111" s="113">
        <f t="shared" ref="BF111:BF119" si="574">BC111+BE111</f>
        <v>791874.68</v>
      </c>
      <c r="BG111" s="113">
        <f t="shared" ref="BG111:BG119" si="575">(((BC111+BF111)/2)*IF($I$6="Yes",$I111,$H111))/12</f>
        <v>8676.2598801608347</v>
      </c>
      <c r="BH111" s="113">
        <v>0</v>
      </c>
      <c r="BI111" s="113">
        <f t="shared" ref="BI111:BI119" si="576">BF111+BH111</f>
        <v>791874.68</v>
      </c>
      <c r="BJ111" s="113">
        <f t="shared" ref="BJ111:BJ119" si="577">(((BF111+BI111)/2)*IF($I$6="Yes",$I111,$H111))/12</f>
        <v>8676.2598801608347</v>
      </c>
      <c r="BK111" s="113">
        <v>0</v>
      </c>
      <c r="BL111" s="113">
        <f t="shared" ref="BL111:BL119" si="578">BI111+BK111</f>
        <v>791874.68</v>
      </c>
      <c r="BM111" s="113">
        <f t="shared" ref="BM111:BM119" si="579">(((BI111+BL111)/2)*IF($I$6="Yes",$I111,$H111))/12</f>
        <v>8676.2598801608347</v>
      </c>
      <c r="BN111" s="113">
        <v>0</v>
      </c>
      <c r="BO111" s="113">
        <f t="shared" ref="BO111:BO119" si="580">BL111+BN111</f>
        <v>791874.68</v>
      </c>
      <c r="BP111" s="113">
        <f t="shared" ref="BP111:BP119" si="581">(((BL111+BO111)/2)*IF($I$6="Yes",$I111,$H111))/12</f>
        <v>8676.2598801608347</v>
      </c>
      <c r="BQ111" s="113">
        <v>0</v>
      </c>
      <c r="BR111" s="113">
        <f t="shared" ref="BR111:BR119" si="582">BO111+BQ111</f>
        <v>791874.68</v>
      </c>
      <c r="BS111" s="113">
        <f t="shared" ref="BS111:BS119" si="583">(((BO111+BR111)/2)*IF($I$6="Yes",$I111,$H111))/12</f>
        <v>8676.2598801608347</v>
      </c>
      <c r="BT111" s="113">
        <v>0</v>
      </c>
      <c r="BU111" s="113">
        <f t="shared" ref="BU111:BU119" si="584">BR111+BT111</f>
        <v>791874.68</v>
      </c>
      <c r="BV111" s="113">
        <f t="shared" ref="BV111:BV119" si="585">(((BR111+BU111)/2)*IF($I$6="Yes",$I111,$H111))/12</f>
        <v>8676.2598801608347</v>
      </c>
      <c r="BW111" s="113">
        <v>0</v>
      </c>
      <c r="BX111" s="113">
        <f t="shared" ref="BX111:BX119" si="586">BU111+BW111</f>
        <v>791874.68</v>
      </c>
      <c r="BY111" s="113">
        <f t="shared" ref="BY111:BY119" si="587">(((BU111+BX111)/2)*IF($I$6="Yes",$I111,$H111))/12</f>
        <v>8676.2598801608347</v>
      </c>
      <c r="BZ111" s="113">
        <v>0</v>
      </c>
      <c r="CA111" s="113">
        <f t="shared" ref="CA111:CA119" si="588">BX111+BZ111</f>
        <v>791874.68</v>
      </c>
      <c r="CB111" s="113">
        <f t="shared" ref="CB111:CB119" si="589">(((BX111+CA111)/2)*IF($I$6="Yes",$I111,$H111))/12</f>
        <v>8676.2598801608347</v>
      </c>
      <c r="CC111" s="113">
        <v>0</v>
      </c>
      <c r="CD111" s="113">
        <f t="shared" ref="CD111:CD119" si="590">CA111+CC111</f>
        <v>791874.68</v>
      </c>
      <c r="CE111" s="113">
        <f t="shared" ref="CE111:CE119" si="591">(((CA111+CD111)/2)*IF($I$6="Yes",$I111,$H111))/12</f>
        <v>8676.2598801608347</v>
      </c>
      <c r="CG111" s="120">
        <f t="shared" ref="CG111:CG119" si="592">SUMIF($AW$6:$CE$6,"Depreciation Expense",$AW111:$CE111)</f>
        <v>104115.11856193004</v>
      </c>
      <c r="CH111" s="117"/>
    </row>
    <row r="112" spans="1:87" s="91" customFormat="1">
      <c r="A112" s="91" t="s">
        <v>23</v>
      </c>
      <c r="B112" s="91" t="s">
        <v>54</v>
      </c>
      <c r="C112" s="91" t="s">
        <v>54</v>
      </c>
      <c r="D112" s="91" t="s">
        <v>77</v>
      </c>
      <c r="E112" s="91" t="s">
        <v>73</v>
      </c>
      <c r="F112" s="91" t="str">
        <f t="shared" si="541"/>
        <v>AGNLPCN</v>
      </c>
      <c r="G112" s="91" t="str">
        <f t="shared" si="542"/>
        <v>GNLPCN</v>
      </c>
      <c r="H112" s="140">
        <v>2.1726858216937119E-2</v>
      </c>
      <c r="I112" s="140">
        <v>2.1726858216937119E-2</v>
      </c>
      <c r="J112" s="113">
        <v>3409532.81</v>
      </c>
      <c r="K112" s="113">
        <f t="shared" si="543"/>
        <v>6173.2029957387676</v>
      </c>
      <c r="L112" s="113">
        <v>0</v>
      </c>
      <c r="M112" s="113">
        <f t="shared" si="544"/>
        <v>3409532.81</v>
      </c>
      <c r="N112" s="113">
        <f t="shared" si="545"/>
        <v>6173.2029957387676</v>
      </c>
      <c r="O112" s="113">
        <v>0</v>
      </c>
      <c r="P112" s="113">
        <f t="shared" si="546"/>
        <v>3409532.81</v>
      </c>
      <c r="Q112" s="113">
        <f t="shared" si="547"/>
        <v>6173.2029957387676</v>
      </c>
      <c r="R112" s="113">
        <v>0</v>
      </c>
      <c r="S112" s="113">
        <f t="shared" si="548"/>
        <v>3409532.81</v>
      </c>
      <c r="T112" s="113">
        <f t="shared" si="549"/>
        <v>6173.2029957387676</v>
      </c>
      <c r="U112" s="113">
        <v>0</v>
      </c>
      <c r="V112" s="113">
        <f t="shared" si="550"/>
        <v>3409532.81</v>
      </c>
      <c r="W112" s="113">
        <f t="shared" si="551"/>
        <v>6173.2029957387676</v>
      </c>
      <c r="X112" s="113">
        <v>0</v>
      </c>
      <c r="Y112" s="113">
        <f t="shared" si="552"/>
        <v>3409532.81</v>
      </c>
      <c r="Z112" s="113">
        <f t="shared" si="553"/>
        <v>6173.2029957387676</v>
      </c>
      <c r="AA112" s="113">
        <v>0</v>
      </c>
      <c r="AB112" s="113">
        <f t="shared" si="554"/>
        <v>3409532.81</v>
      </c>
      <c r="AC112" s="113">
        <f t="shared" si="555"/>
        <v>6173.2029957387676</v>
      </c>
      <c r="AD112" s="113">
        <v>0</v>
      </c>
      <c r="AE112" s="113">
        <f t="shared" si="556"/>
        <v>3409532.81</v>
      </c>
      <c r="AF112" s="113">
        <f t="shared" si="557"/>
        <v>6173.2029957387676</v>
      </c>
      <c r="AG112" s="113">
        <v>0</v>
      </c>
      <c r="AH112" s="113">
        <f t="shared" si="558"/>
        <v>3409532.81</v>
      </c>
      <c r="AI112" s="113">
        <f t="shared" si="559"/>
        <v>6173.2029957387676</v>
      </c>
      <c r="AJ112" s="113">
        <v>0</v>
      </c>
      <c r="AK112" s="113">
        <f t="shared" si="560"/>
        <v>3409532.81</v>
      </c>
      <c r="AL112" s="113">
        <f t="shared" si="561"/>
        <v>6173.2029957387676</v>
      </c>
      <c r="AM112" s="113">
        <v>0</v>
      </c>
      <c r="AN112" s="113">
        <f t="shared" si="562"/>
        <v>3409532.81</v>
      </c>
      <c r="AO112" s="113">
        <f t="shared" si="563"/>
        <v>6173.2029957387676</v>
      </c>
      <c r="AP112" s="113">
        <v>0</v>
      </c>
      <c r="AQ112" s="113">
        <f t="shared" si="564"/>
        <v>3409532.81</v>
      </c>
      <c r="AR112" s="113">
        <f t="shared" si="565"/>
        <v>6173.2029957387676</v>
      </c>
      <c r="AS112" s="113">
        <v>0</v>
      </c>
      <c r="AT112" s="113">
        <f t="shared" si="566"/>
        <v>3409532.81</v>
      </c>
      <c r="AU112" s="113">
        <f t="shared" si="567"/>
        <v>6173.2029957387676</v>
      </c>
      <c r="AV112" s="113">
        <v>0</v>
      </c>
      <c r="AW112" s="113">
        <f t="shared" si="568"/>
        <v>3409532.81</v>
      </c>
      <c r="AX112" s="113">
        <f t="shared" si="569"/>
        <v>6173.2029957387676</v>
      </c>
      <c r="AY112" s="113">
        <v>0</v>
      </c>
      <c r="AZ112" s="113">
        <f t="shared" si="570"/>
        <v>3409532.81</v>
      </c>
      <c r="BA112" s="113">
        <f t="shared" si="571"/>
        <v>6173.2029957387676</v>
      </c>
      <c r="BB112" s="113">
        <v>0</v>
      </c>
      <c r="BC112" s="113">
        <f t="shared" si="572"/>
        <v>3409532.81</v>
      </c>
      <c r="BD112" s="113">
        <f t="shared" si="573"/>
        <v>6173.2029957387676</v>
      </c>
      <c r="BE112" s="113">
        <v>0</v>
      </c>
      <c r="BF112" s="113">
        <f t="shared" si="574"/>
        <v>3409532.81</v>
      </c>
      <c r="BG112" s="113">
        <f t="shared" si="575"/>
        <v>6173.2029957387676</v>
      </c>
      <c r="BH112" s="113">
        <v>0</v>
      </c>
      <c r="BI112" s="113">
        <f t="shared" si="576"/>
        <v>3409532.81</v>
      </c>
      <c r="BJ112" s="113">
        <f t="shared" si="577"/>
        <v>6173.2029957387676</v>
      </c>
      <c r="BK112" s="113">
        <v>0</v>
      </c>
      <c r="BL112" s="113">
        <f t="shared" si="578"/>
        <v>3409532.81</v>
      </c>
      <c r="BM112" s="113">
        <f t="shared" si="579"/>
        <v>6173.2029957387676</v>
      </c>
      <c r="BN112" s="113">
        <v>0</v>
      </c>
      <c r="BO112" s="113">
        <f t="shared" si="580"/>
        <v>3409532.81</v>
      </c>
      <c r="BP112" s="113">
        <f t="shared" si="581"/>
        <v>6173.2029957387676</v>
      </c>
      <c r="BQ112" s="113">
        <v>0</v>
      </c>
      <c r="BR112" s="113">
        <f t="shared" si="582"/>
        <v>3409532.81</v>
      </c>
      <c r="BS112" s="113">
        <f t="shared" si="583"/>
        <v>6173.2029957387676</v>
      </c>
      <c r="BT112" s="113">
        <v>0</v>
      </c>
      <c r="BU112" s="113">
        <f t="shared" si="584"/>
        <v>3409532.81</v>
      </c>
      <c r="BV112" s="113">
        <f t="shared" si="585"/>
        <v>6173.2029957387676</v>
      </c>
      <c r="BW112" s="113">
        <v>0</v>
      </c>
      <c r="BX112" s="113">
        <f t="shared" si="586"/>
        <v>3409532.81</v>
      </c>
      <c r="BY112" s="113">
        <f t="shared" si="587"/>
        <v>6173.2029957387676</v>
      </c>
      <c r="BZ112" s="113">
        <v>0</v>
      </c>
      <c r="CA112" s="113">
        <f t="shared" si="588"/>
        <v>3409532.81</v>
      </c>
      <c r="CB112" s="113">
        <f t="shared" si="589"/>
        <v>6173.2029957387676</v>
      </c>
      <c r="CC112" s="113">
        <v>0</v>
      </c>
      <c r="CD112" s="113">
        <f t="shared" si="590"/>
        <v>3409532.81</v>
      </c>
      <c r="CE112" s="113">
        <f t="shared" si="591"/>
        <v>6173.2029957387676</v>
      </c>
      <c r="CG112" s="120">
        <f t="shared" si="592"/>
        <v>74078.435948865226</v>
      </c>
      <c r="CH112" s="117"/>
      <c r="CI112" s="86"/>
    </row>
    <row r="113" spans="1:87" s="91" customFormat="1">
      <c r="A113" s="91" t="s">
        <v>15</v>
      </c>
      <c r="B113" s="91" t="s">
        <v>46</v>
      </c>
      <c r="C113" s="91" t="s">
        <v>46</v>
      </c>
      <c r="D113" s="91" t="s">
        <v>77</v>
      </c>
      <c r="E113" s="91" t="s">
        <v>73</v>
      </c>
      <c r="F113" s="91" t="str">
        <f t="shared" si="541"/>
        <v>AGNLPOR</v>
      </c>
      <c r="G113" s="91" t="str">
        <f t="shared" si="542"/>
        <v>GNLPOR</v>
      </c>
      <c r="H113" s="140">
        <v>5.4153521449235825E-2</v>
      </c>
      <c r="I113" s="140">
        <v>5.4153521449235825E-2</v>
      </c>
      <c r="J113" s="113">
        <v>5728111.9499999993</v>
      </c>
      <c r="K113" s="113">
        <f t="shared" si="543"/>
        <v>25849.786112329082</v>
      </c>
      <c r="L113" s="113">
        <v>0</v>
      </c>
      <c r="M113" s="113">
        <f t="shared" si="544"/>
        <v>5728111.9499999993</v>
      </c>
      <c r="N113" s="113">
        <f t="shared" si="545"/>
        <v>25849.786112329082</v>
      </c>
      <c r="O113" s="113">
        <v>0</v>
      </c>
      <c r="P113" s="113">
        <f t="shared" si="546"/>
        <v>5728111.9499999993</v>
      </c>
      <c r="Q113" s="113">
        <f t="shared" si="547"/>
        <v>25849.786112329082</v>
      </c>
      <c r="R113" s="113">
        <v>0</v>
      </c>
      <c r="S113" s="113">
        <f t="shared" si="548"/>
        <v>5728111.9499999993</v>
      </c>
      <c r="T113" s="113">
        <f t="shared" si="549"/>
        <v>25849.786112329082</v>
      </c>
      <c r="U113" s="113">
        <v>0</v>
      </c>
      <c r="V113" s="113">
        <f t="shared" si="550"/>
        <v>5728111.9499999993</v>
      </c>
      <c r="W113" s="113">
        <f t="shared" si="551"/>
        <v>25849.786112329082</v>
      </c>
      <c r="X113" s="113">
        <v>0</v>
      </c>
      <c r="Y113" s="113">
        <f t="shared" si="552"/>
        <v>5728111.9499999993</v>
      </c>
      <c r="Z113" s="113">
        <f t="shared" si="553"/>
        <v>25849.786112329082</v>
      </c>
      <c r="AA113" s="113">
        <v>0</v>
      </c>
      <c r="AB113" s="113">
        <f t="shared" si="554"/>
        <v>5728111.9499999993</v>
      </c>
      <c r="AC113" s="113">
        <f t="shared" si="555"/>
        <v>25849.786112329082</v>
      </c>
      <c r="AD113" s="113">
        <v>0</v>
      </c>
      <c r="AE113" s="113">
        <f t="shared" si="556"/>
        <v>5728111.9499999993</v>
      </c>
      <c r="AF113" s="113">
        <f t="shared" si="557"/>
        <v>25849.786112329082</v>
      </c>
      <c r="AG113" s="113">
        <v>0</v>
      </c>
      <c r="AH113" s="113">
        <f t="shared" si="558"/>
        <v>5728111.9499999993</v>
      </c>
      <c r="AI113" s="113">
        <f t="shared" si="559"/>
        <v>25849.786112329082</v>
      </c>
      <c r="AJ113" s="113">
        <v>0</v>
      </c>
      <c r="AK113" s="113">
        <f t="shared" si="560"/>
        <v>5728111.9499999993</v>
      </c>
      <c r="AL113" s="113">
        <f t="shared" si="561"/>
        <v>25849.786112329082</v>
      </c>
      <c r="AM113" s="113">
        <v>0</v>
      </c>
      <c r="AN113" s="113">
        <f t="shared" si="562"/>
        <v>5728111.9499999993</v>
      </c>
      <c r="AO113" s="113">
        <f t="shared" si="563"/>
        <v>25849.786112329082</v>
      </c>
      <c r="AP113" s="113">
        <v>0</v>
      </c>
      <c r="AQ113" s="113">
        <f t="shared" si="564"/>
        <v>5728111.9499999993</v>
      </c>
      <c r="AR113" s="113">
        <f t="shared" si="565"/>
        <v>25849.786112329082</v>
      </c>
      <c r="AS113" s="113">
        <v>0</v>
      </c>
      <c r="AT113" s="113">
        <f t="shared" si="566"/>
        <v>5728111.9499999993</v>
      </c>
      <c r="AU113" s="113">
        <f t="shared" si="567"/>
        <v>25849.786112329082</v>
      </c>
      <c r="AV113" s="113">
        <v>0</v>
      </c>
      <c r="AW113" s="113">
        <f t="shared" si="568"/>
        <v>5728111.9499999993</v>
      </c>
      <c r="AX113" s="113">
        <f t="shared" si="569"/>
        <v>25849.786112329082</v>
      </c>
      <c r="AY113" s="113">
        <v>0</v>
      </c>
      <c r="AZ113" s="113">
        <f t="shared" si="570"/>
        <v>5728111.9499999993</v>
      </c>
      <c r="BA113" s="113">
        <f t="shared" si="571"/>
        <v>25849.786112329082</v>
      </c>
      <c r="BB113" s="113">
        <v>0</v>
      </c>
      <c r="BC113" s="113">
        <f t="shared" si="572"/>
        <v>5728111.9499999993</v>
      </c>
      <c r="BD113" s="113">
        <f t="shared" si="573"/>
        <v>25849.786112329082</v>
      </c>
      <c r="BE113" s="113">
        <v>0</v>
      </c>
      <c r="BF113" s="113">
        <f t="shared" si="574"/>
        <v>5728111.9499999993</v>
      </c>
      <c r="BG113" s="113">
        <f t="shared" si="575"/>
        <v>25849.786112329082</v>
      </c>
      <c r="BH113" s="113">
        <v>0</v>
      </c>
      <c r="BI113" s="113">
        <f t="shared" si="576"/>
        <v>5728111.9499999993</v>
      </c>
      <c r="BJ113" s="113">
        <f t="shared" si="577"/>
        <v>25849.786112329082</v>
      </c>
      <c r="BK113" s="113">
        <v>0</v>
      </c>
      <c r="BL113" s="113">
        <f t="shared" si="578"/>
        <v>5728111.9499999993</v>
      </c>
      <c r="BM113" s="113">
        <f t="shared" si="579"/>
        <v>25849.786112329082</v>
      </c>
      <c r="BN113" s="113">
        <v>0</v>
      </c>
      <c r="BO113" s="113">
        <f t="shared" si="580"/>
        <v>5728111.9499999993</v>
      </c>
      <c r="BP113" s="113">
        <f t="shared" si="581"/>
        <v>25849.786112329082</v>
      </c>
      <c r="BQ113" s="113">
        <v>0</v>
      </c>
      <c r="BR113" s="113">
        <f t="shared" si="582"/>
        <v>5728111.9499999993</v>
      </c>
      <c r="BS113" s="113">
        <f t="shared" si="583"/>
        <v>25849.786112329082</v>
      </c>
      <c r="BT113" s="113">
        <v>0</v>
      </c>
      <c r="BU113" s="113">
        <f t="shared" si="584"/>
        <v>5728111.9499999993</v>
      </c>
      <c r="BV113" s="113">
        <f t="shared" si="585"/>
        <v>25849.786112329082</v>
      </c>
      <c r="BW113" s="113">
        <v>0</v>
      </c>
      <c r="BX113" s="113">
        <f t="shared" si="586"/>
        <v>5728111.9499999993</v>
      </c>
      <c r="BY113" s="113">
        <f t="shared" si="587"/>
        <v>25849.786112329082</v>
      </c>
      <c r="BZ113" s="113">
        <v>0</v>
      </c>
      <c r="CA113" s="113">
        <f t="shared" si="588"/>
        <v>5728111.9499999993</v>
      </c>
      <c r="CB113" s="113">
        <f t="shared" si="589"/>
        <v>25849.786112329082</v>
      </c>
      <c r="CC113" s="113">
        <v>0</v>
      </c>
      <c r="CD113" s="113">
        <f t="shared" si="590"/>
        <v>5728111.9499999993</v>
      </c>
      <c r="CE113" s="113">
        <f t="shared" si="591"/>
        <v>25849.786112329082</v>
      </c>
      <c r="CG113" s="120">
        <f t="shared" si="592"/>
        <v>310197.433347949</v>
      </c>
      <c r="CH113" s="117"/>
    </row>
    <row r="114" spans="1:87" s="91" customFormat="1">
      <c r="A114" s="91" t="s">
        <v>19</v>
      </c>
      <c r="B114" s="91" t="s">
        <v>50</v>
      </c>
      <c r="C114" s="91" t="s">
        <v>50</v>
      </c>
      <c r="D114" s="91" t="s">
        <v>77</v>
      </c>
      <c r="E114" s="91" t="s">
        <v>73</v>
      </c>
      <c r="F114" s="91" t="str">
        <f t="shared" ref="F114" si="593">D114&amp;E114&amp;C114</f>
        <v>AGNLPID</v>
      </c>
      <c r="G114" s="91" t="str">
        <f t="shared" ref="G114" si="594">E114&amp;C114</f>
        <v>GNLPID</v>
      </c>
      <c r="H114" s="140">
        <v>0.2558667971754261</v>
      </c>
      <c r="I114" s="140">
        <v>0.2558667971754261</v>
      </c>
      <c r="J114" s="113">
        <v>333770.69999999995</v>
      </c>
      <c r="K114" s="113">
        <f t="shared" ref="K114" si="595">(J114*H114)/12</f>
        <v>7116.7366666666649</v>
      </c>
      <c r="L114" s="113">
        <v>0</v>
      </c>
      <c r="M114" s="113">
        <f t="shared" ref="M114" si="596">J114+L114</f>
        <v>333770.69999999995</v>
      </c>
      <c r="N114" s="113">
        <f t="shared" ref="N114" si="597">(((J114+M114)/2)*$H114)/12</f>
        <v>7116.7366666666649</v>
      </c>
      <c r="O114" s="113">
        <v>0</v>
      </c>
      <c r="P114" s="113">
        <f t="shared" ref="P114" si="598">M114+O114</f>
        <v>333770.69999999995</v>
      </c>
      <c r="Q114" s="113">
        <f t="shared" ref="Q114" si="599">(((M114+P114)/2)*$H114)/12</f>
        <v>7116.7366666666649</v>
      </c>
      <c r="R114" s="113">
        <v>0</v>
      </c>
      <c r="S114" s="113">
        <f t="shared" ref="S114" si="600">P114+R114</f>
        <v>333770.69999999995</v>
      </c>
      <c r="T114" s="113">
        <f t="shared" ref="T114" si="601">(((P114+S114)/2)*$H114)/12</f>
        <v>7116.7366666666649</v>
      </c>
      <c r="U114" s="113">
        <v>0</v>
      </c>
      <c r="V114" s="113">
        <f t="shared" ref="V114" si="602">S114+U114</f>
        <v>333770.69999999995</v>
      </c>
      <c r="W114" s="113">
        <f t="shared" ref="W114" si="603">(((S114+V114)/2)*$H114)/12</f>
        <v>7116.7366666666649</v>
      </c>
      <c r="X114" s="113">
        <v>0</v>
      </c>
      <c r="Y114" s="113">
        <f t="shared" ref="Y114" si="604">V114+X114</f>
        <v>333770.69999999995</v>
      </c>
      <c r="Z114" s="113">
        <f t="shared" ref="Z114" si="605">(((V114+Y114)/2)*$H114)/12</f>
        <v>7116.7366666666649</v>
      </c>
      <c r="AA114" s="113">
        <v>0</v>
      </c>
      <c r="AB114" s="113">
        <f t="shared" ref="AB114" si="606">Y114+AA114</f>
        <v>333770.69999999995</v>
      </c>
      <c r="AC114" s="113">
        <f t="shared" ref="AC114" si="607">(((Y114+AB114)/2)*$H114)/12</f>
        <v>7116.7366666666649</v>
      </c>
      <c r="AD114" s="113">
        <v>0</v>
      </c>
      <c r="AE114" s="113">
        <f t="shared" ref="AE114" si="608">AB114+AD114</f>
        <v>333770.69999999995</v>
      </c>
      <c r="AF114" s="113">
        <f t="shared" si="557"/>
        <v>7116.7366666666649</v>
      </c>
      <c r="AG114" s="113">
        <v>0</v>
      </c>
      <c r="AH114" s="113">
        <f t="shared" ref="AH114" si="609">AE114+AG114</f>
        <v>333770.69999999995</v>
      </c>
      <c r="AI114" s="113">
        <f t="shared" si="559"/>
        <v>7116.7366666666649</v>
      </c>
      <c r="AJ114" s="113">
        <v>0</v>
      </c>
      <c r="AK114" s="113">
        <f t="shared" ref="AK114" si="610">AH114+AJ114</f>
        <v>333770.69999999995</v>
      </c>
      <c r="AL114" s="113">
        <f t="shared" si="561"/>
        <v>7116.7366666666649</v>
      </c>
      <c r="AM114" s="113">
        <v>0</v>
      </c>
      <c r="AN114" s="113">
        <f t="shared" ref="AN114" si="611">AK114+AM114</f>
        <v>333770.69999999995</v>
      </c>
      <c r="AO114" s="113">
        <f t="shared" si="563"/>
        <v>7116.7366666666649</v>
      </c>
      <c r="AP114" s="113">
        <v>0</v>
      </c>
      <c r="AQ114" s="113">
        <f t="shared" ref="AQ114" si="612">AN114+AP114</f>
        <v>333770.69999999995</v>
      </c>
      <c r="AR114" s="113">
        <f t="shared" si="565"/>
        <v>7116.7366666666649</v>
      </c>
      <c r="AS114" s="113">
        <v>0</v>
      </c>
      <c r="AT114" s="113">
        <f t="shared" ref="AT114" si="613">AQ114+AS114</f>
        <v>333770.69999999995</v>
      </c>
      <c r="AU114" s="113">
        <f t="shared" si="567"/>
        <v>7116.7366666666649</v>
      </c>
      <c r="AV114" s="113">
        <v>0</v>
      </c>
      <c r="AW114" s="113">
        <f t="shared" ref="AW114" si="614">AT114+AV114</f>
        <v>333770.69999999995</v>
      </c>
      <c r="AX114" s="113">
        <f t="shared" si="569"/>
        <v>7116.7366666666649</v>
      </c>
      <c r="AY114" s="113">
        <v>0</v>
      </c>
      <c r="AZ114" s="113">
        <f t="shared" ref="AZ114" si="615">AW114+AY114</f>
        <v>333770.69999999995</v>
      </c>
      <c r="BA114" s="113">
        <f t="shared" si="571"/>
        <v>7116.7366666666649</v>
      </c>
      <c r="BB114" s="113">
        <v>0</v>
      </c>
      <c r="BC114" s="113">
        <f t="shared" ref="BC114" si="616">AZ114+BB114</f>
        <v>333770.69999999995</v>
      </c>
      <c r="BD114" s="113">
        <f t="shared" si="573"/>
        <v>7116.7366666666649</v>
      </c>
      <c r="BE114" s="113">
        <v>0</v>
      </c>
      <c r="BF114" s="113">
        <f t="shared" ref="BF114" si="617">BC114+BE114</f>
        <v>333770.69999999995</v>
      </c>
      <c r="BG114" s="113">
        <f t="shared" si="575"/>
        <v>7116.7366666666649</v>
      </c>
      <c r="BH114" s="113">
        <v>0</v>
      </c>
      <c r="BI114" s="113">
        <f t="shared" ref="BI114" si="618">BF114+BH114</f>
        <v>333770.69999999995</v>
      </c>
      <c r="BJ114" s="113">
        <f t="shared" si="577"/>
        <v>7116.7366666666649</v>
      </c>
      <c r="BK114" s="113">
        <v>0</v>
      </c>
      <c r="BL114" s="113">
        <f t="shared" ref="BL114" si="619">BI114+BK114</f>
        <v>333770.69999999995</v>
      </c>
      <c r="BM114" s="113">
        <f t="shared" si="579"/>
        <v>7116.7366666666649</v>
      </c>
      <c r="BN114" s="113">
        <v>0</v>
      </c>
      <c r="BO114" s="113">
        <f t="shared" ref="BO114" si="620">BL114+BN114</f>
        <v>333770.69999999995</v>
      </c>
      <c r="BP114" s="113">
        <f t="shared" si="581"/>
        <v>7116.7366666666649</v>
      </c>
      <c r="BQ114" s="113">
        <v>0</v>
      </c>
      <c r="BR114" s="113">
        <f t="shared" ref="BR114" si="621">BO114+BQ114</f>
        <v>333770.69999999995</v>
      </c>
      <c r="BS114" s="113">
        <f t="shared" si="583"/>
        <v>7116.7366666666649</v>
      </c>
      <c r="BT114" s="113">
        <v>0</v>
      </c>
      <c r="BU114" s="113">
        <f t="shared" ref="BU114" si="622">BR114+BT114</f>
        <v>333770.69999999995</v>
      </c>
      <c r="BV114" s="113">
        <f t="shared" si="585"/>
        <v>7116.7366666666649</v>
      </c>
      <c r="BW114" s="113">
        <v>0</v>
      </c>
      <c r="BX114" s="113">
        <f t="shared" ref="BX114" si="623">BU114+BW114</f>
        <v>333770.69999999995</v>
      </c>
      <c r="BY114" s="113">
        <f t="shared" si="587"/>
        <v>7116.7366666666649</v>
      </c>
      <c r="BZ114" s="113">
        <v>0</v>
      </c>
      <c r="CA114" s="113">
        <f t="shared" ref="CA114" si="624">BX114+BZ114</f>
        <v>333770.69999999995</v>
      </c>
      <c r="CB114" s="113">
        <f t="shared" si="589"/>
        <v>7116.7366666666649</v>
      </c>
      <c r="CC114" s="113">
        <v>0</v>
      </c>
      <c r="CD114" s="113">
        <f t="shared" ref="CD114" si="625">CA114+CC114</f>
        <v>333770.69999999995</v>
      </c>
      <c r="CE114" s="113">
        <f t="shared" si="591"/>
        <v>7116.7366666666649</v>
      </c>
      <c r="CG114" s="120">
        <f t="shared" si="592"/>
        <v>85400.839999999982</v>
      </c>
      <c r="CH114" s="117"/>
    </row>
    <row r="115" spans="1:87" s="91" customFormat="1">
      <c r="A115" s="91" t="s">
        <v>23</v>
      </c>
      <c r="B115" s="91" t="s">
        <v>53</v>
      </c>
      <c r="C115" s="91" t="s">
        <v>53</v>
      </c>
      <c r="D115" s="91" t="s">
        <v>77</v>
      </c>
      <c r="E115" s="91" t="s">
        <v>73</v>
      </c>
      <c r="F115" s="91" t="str">
        <f t="shared" si="541"/>
        <v>AGNLPSO</v>
      </c>
      <c r="G115" s="91" t="str">
        <f t="shared" si="542"/>
        <v>GNLPSO</v>
      </c>
      <c r="H115" s="140">
        <v>9.0996413296982576E-2</v>
      </c>
      <c r="I115" s="140">
        <v>9.0996413296982576E-2</v>
      </c>
      <c r="J115" s="113">
        <v>17108220.77999999</v>
      </c>
      <c r="K115" s="113">
        <f t="shared" si="543"/>
        <v>129732.2274060754</v>
      </c>
      <c r="L115" s="113">
        <v>0</v>
      </c>
      <c r="M115" s="113">
        <f t="shared" si="544"/>
        <v>17108220.77999999</v>
      </c>
      <c r="N115" s="113">
        <f t="shared" si="545"/>
        <v>129732.2274060754</v>
      </c>
      <c r="O115" s="113">
        <v>0</v>
      </c>
      <c r="P115" s="113">
        <f t="shared" si="546"/>
        <v>17108220.77999999</v>
      </c>
      <c r="Q115" s="113">
        <f t="shared" si="547"/>
        <v>129732.2274060754</v>
      </c>
      <c r="R115" s="113">
        <v>0</v>
      </c>
      <c r="S115" s="113">
        <f t="shared" si="548"/>
        <v>17108220.77999999</v>
      </c>
      <c r="T115" s="113">
        <f t="shared" si="549"/>
        <v>129732.2274060754</v>
      </c>
      <c r="U115" s="113">
        <v>0</v>
      </c>
      <c r="V115" s="113">
        <f t="shared" si="550"/>
        <v>17108220.77999999</v>
      </c>
      <c r="W115" s="113">
        <f t="shared" si="551"/>
        <v>129732.2274060754</v>
      </c>
      <c r="X115" s="113">
        <v>0</v>
      </c>
      <c r="Y115" s="113">
        <f t="shared" si="552"/>
        <v>17108220.77999999</v>
      </c>
      <c r="Z115" s="113">
        <f t="shared" si="553"/>
        <v>129732.2274060754</v>
      </c>
      <c r="AA115" s="113">
        <v>0</v>
      </c>
      <c r="AB115" s="113">
        <f t="shared" si="554"/>
        <v>17108220.77999999</v>
      </c>
      <c r="AC115" s="113">
        <f t="shared" si="555"/>
        <v>129732.2274060754</v>
      </c>
      <c r="AD115" s="113">
        <v>0</v>
      </c>
      <c r="AE115" s="113">
        <f t="shared" si="556"/>
        <v>17108220.77999999</v>
      </c>
      <c r="AF115" s="113">
        <f t="shared" si="557"/>
        <v>129732.2274060754</v>
      </c>
      <c r="AG115" s="113">
        <v>0</v>
      </c>
      <c r="AH115" s="113">
        <f t="shared" si="558"/>
        <v>17108220.77999999</v>
      </c>
      <c r="AI115" s="113">
        <f t="shared" si="559"/>
        <v>129732.2274060754</v>
      </c>
      <c r="AJ115" s="113">
        <v>0</v>
      </c>
      <c r="AK115" s="113">
        <f t="shared" si="560"/>
        <v>17108220.77999999</v>
      </c>
      <c r="AL115" s="113">
        <f t="shared" si="561"/>
        <v>129732.2274060754</v>
      </c>
      <c r="AM115" s="113">
        <v>0</v>
      </c>
      <c r="AN115" s="113">
        <f t="shared" si="562"/>
        <v>17108220.77999999</v>
      </c>
      <c r="AO115" s="113">
        <f t="shared" si="563"/>
        <v>129732.2274060754</v>
      </c>
      <c r="AP115" s="113">
        <v>0</v>
      </c>
      <c r="AQ115" s="113">
        <f t="shared" si="564"/>
        <v>17108220.77999999</v>
      </c>
      <c r="AR115" s="113">
        <f t="shared" si="565"/>
        <v>129732.2274060754</v>
      </c>
      <c r="AS115" s="113">
        <v>0</v>
      </c>
      <c r="AT115" s="113">
        <f t="shared" si="566"/>
        <v>17108220.77999999</v>
      </c>
      <c r="AU115" s="113">
        <f t="shared" si="567"/>
        <v>129732.2274060754</v>
      </c>
      <c r="AV115" s="113">
        <v>0</v>
      </c>
      <c r="AW115" s="113">
        <f t="shared" si="568"/>
        <v>17108220.77999999</v>
      </c>
      <c r="AX115" s="113">
        <f t="shared" si="569"/>
        <v>129732.2274060754</v>
      </c>
      <c r="AY115" s="113">
        <v>0</v>
      </c>
      <c r="AZ115" s="113">
        <f t="shared" si="570"/>
        <v>17108220.77999999</v>
      </c>
      <c r="BA115" s="113">
        <f t="shared" si="571"/>
        <v>129732.2274060754</v>
      </c>
      <c r="BB115" s="113">
        <v>0</v>
      </c>
      <c r="BC115" s="113">
        <f t="shared" si="572"/>
        <v>17108220.77999999</v>
      </c>
      <c r="BD115" s="113">
        <f t="shared" si="573"/>
        <v>129732.2274060754</v>
      </c>
      <c r="BE115" s="113">
        <v>0</v>
      </c>
      <c r="BF115" s="113">
        <f t="shared" si="574"/>
        <v>17108220.77999999</v>
      </c>
      <c r="BG115" s="113">
        <f t="shared" si="575"/>
        <v>129732.2274060754</v>
      </c>
      <c r="BH115" s="113">
        <v>0</v>
      </c>
      <c r="BI115" s="113">
        <f t="shared" si="576"/>
        <v>17108220.77999999</v>
      </c>
      <c r="BJ115" s="113">
        <f t="shared" si="577"/>
        <v>129732.2274060754</v>
      </c>
      <c r="BK115" s="113">
        <v>0</v>
      </c>
      <c r="BL115" s="113">
        <f t="shared" si="578"/>
        <v>17108220.77999999</v>
      </c>
      <c r="BM115" s="113">
        <f t="shared" si="579"/>
        <v>129732.2274060754</v>
      </c>
      <c r="BN115" s="113">
        <v>0</v>
      </c>
      <c r="BO115" s="113">
        <f t="shared" si="580"/>
        <v>17108220.77999999</v>
      </c>
      <c r="BP115" s="113">
        <f t="shared" si="581"/>
        <v>129732.2274060754</v>
      </c>
      <c r="BQ115" s="113">
        <v>0</v>
      </c>
      <c r="BR115" s="113">
        <f t="shared" si="582"/>
        <v>17108220.77999999</v>
      </c>
      <c r="BS115" s="113">
        <f t="shared" si="583"/>
        <v>129732.2274060754</v>
      </c>
      <c r="BT115" s="113">
        <v>0</v>
      </c>
      <c r="BU115" s="113">
        <f t="shared" si="584"/>
        <v>17108220.77999999</v>
      </c>
      <c r="BV115" s="113">
        <f t="shared" si="585"/>
        <v>129732.2274060754</v>
      </c>
      <c r="BW115" s="113">
        <v>0</v>
      </c>
      <c r="BX115" s="113">
        <f t="shared" si="586"/>
        <v>17108220.77999999</v>
      </c>
      <c r="BY115" s="113">
        <f t="shared" si="587"/>
        <v>129732.2274060754</v>
      </c>
      <c r="BZ115" s="113">
        <v>0</v>
      </c>
      <c r="CA115" s="113">
        <f t="shared" si="588"/>
        <v>17108220.77999999</v>
      </c>
      <c r="CB115" s="113">
        <f t="shared" si="589"/>
        <v>129732.2274060754</v>
      </c>
      <c r="CC115" s="113">
        <v>0</v>
      </c>
      <c r="CD115" s="113">
        <f t="shared" si="590"/>
        <v>17108220.77999999</v>
      </c>
      <c r="CE115" s="113">
        <f t="shared" si="591"/>
        <v>129732.2274060754</v>
      </c>
      <c r="CG115" s="120">
        <f t="shared" si="592"/>
        <v>1556786.7288729053</v>
      </c>
      <c r="CH115" s="117"/>
      <c r="CI115" s="86"/>
    </row>
    <row r="116" spans="1:87" s="91" customFormat="1">
      <c r="A116" s="91" t="s">
        <v>18</v>
      </c>
      <c r="B116" s="91" t="s">
        <v>49</v>
      </c>
      <c r="C116" s="91" t="s">
        <v>49</v>
      </c>
      <c r="D116" s="91" t="s">
        <v>77</v>
      </c>
      <c r="E116" s="91" t="s">
        <v>73</v>
      </c>
      <c r="F116" s="91" t="str">
        <f t="shared" si="541"/>
        <v>AGNLPUT</v>
      </c>
      <c r="G116" s="91" t="str">
        <f t="shared" si="542"/>
        <v>GNLPUT</v>
      </c>
      <c r="H116" s="140">
        <v>3.8920935783584E-2</v>
      </c>
      <c r="I116" s="140">
        <v>3.8920935783584E-2</v>
      </c>
      <c r="J116" s="113">
        <v>18701.759999999998</v>
      </c>
      <c r="K116" s="113">
        <f t="shared" si="543"/>
        <v>60.657499999999992</v>
      </c>
      <c r="L116" s="113">
        <v>0</v>
      </c>
      <c r="M116" s="113">
        <f t="shared" si="544"/>
        <v>18701.759999999998</v>
      </c>
      <c r="N116" s="113">
        <f t="shared" si="545"/>
        <v>60.657499999999992</v>
      </c>
      <c r="O116" s="113">
        <v>0</v>
      </c>
      <c r="P116" s="113">
        <f t="shared" si="546"/>
        <v>18701.759999999998</v>
      </c>
      <c r="Q116" s="113">
        <f t="shared" si="547"/>
        <v>60.657499999999992</v>
      </c>
      <c r="R116" s="113">
        <v>0</v>
      </c>
      <c r="S116" s="113">
        <f t="shared" si="548"/>
        <v>18701.759999999998</v>
      </c>
      <c r="T116" s="113">
        <f t="shared" si="549"/>
        <v>60.657499999999992</v>
      </c>
      <c r="U116" s="113">
        <v>0</v>
      </c>
      <c r="V116" s="113">
        <f t="shared" si="550"/>
        <v>18701.759999999998</v>
      </c>
      <c r="W116" s="113">
        <f t="shared" si="551"/>
        <v>60.657499999999992</v>
      </c>
      <c r="X116" s="113">
        <v>0</v>
      </c>
      <c r="Y116" s="113">
        <f t="shared" si="552"/>
        <v>18701.759999999998</v>
      </c>
      <c r="Z116" s="113">
        <f t="shared" si="553"/>
        <v>60.657499999999992</v>
      </c>
      <c r="AA116" s="113">
        <v>0</v>
      </c>
      <c r="AB116" s="113">
        <f t="shared" si="554"/>
        <v>18701.759999999998</v>
      </c>
      <c r="AC116" s="113">
        <f t="shared" si="555"/>
        <v>60.657499999999992</v>
      </c>
      <c r="AD116" s="113">
        <v>0</v>
      </c>
      <c r="AE116" s="113">
        <f t="shared" si="556"/>
        <v>18701.759999999998</v>
      </c>
      <c r="AF116" s="113">
        <f t="shared" si="557"/>
        <v>60.657499999999992</v>
      </c>
      <c r="AG116" s="113">
        <v>0</v>
      </c>
      <c r="AH116" s="113">
        <f t="shared" si="558"/>
        <v>18701.759999999998</v>
      </c>
      <c r="AI116" s="113">
        <f t="shared" si="559"/>
        <v>60.657499999999992</v>
      </c>
      <c r="AJ116" s="113">
        <v>0</v>
      </c>
      <c r="AK116" s="113">
        <f t="shared" si="560"/>
        <v>18701.759999999998</v>
      </c>
      <c r="AL116" s="113">
        <f t="shared" si="561"/>
        <v>60.657499999999992</v>
      </c>
      <c r="AM116" s="113">
        <v>0</v>
      </c>
      <c r="AN116" s="113">
        <f t="shared" si="562"/>
        <v>18701.759999999998</v>
      </c>
      <c r="AO116" s="113">
        <f t="shared" si="563"/>
        <v>60.657499999999992</v>
      </c>
      <c r="AP116" s="113">
        <v>0</v>
      </c>
      <c r="AQ116" s="113">
        <f t="shared" si="564"/>
        <v>18701.759999999998</v>
      </c>
      <c r="AR116" s="113">
        <f t="shared" si="565"/>
        <v>60.657499999999992</v>
      </c>
      <c r="AS116" s="113">
        <v>0</v>
      </c>
      <c r="AT116" s="113">
        <f t="shared" si="566"/>
        <v>18701.759999999998</v>
      </c>
      <c r="AU116" s="113">
        <f t="shared" si="567"/>
        <v>60.657499999999992</v>
      </c>
      <c r="AV116" s="113">
        <v>0</v>
      </c>
      <c r="AW116" s="113">
        <f t="shared" si="568"/>
        <v>18701.759999999998</v>
      </c>
      <c r="AX116" s="113">
        <f t="shared" si="569"/>
        <v>60.657499999999992</v>
      </c>
      <c r="AY116" s="113">
        <v>0</v>
      </c>
      <c r="AZ116" s="113">
        <f t="shared" si="570"/>
        <v>18701.759999999998</v>
      </c>
      <c r="BA116" s="113">
        <f t="shared" si="571"/>
        <v>60.657499999999992</v>
      </c>
      <c r="BB116" s="113">
        <v>0</v>
      </c>
      <c r="BC116" s="113">
        <f t="shared" si="572"/>
        <v>18701.759999999998</v>
      </c>
      <c r="BD116" s="113">
        <f t="shared" si="573"/>
        <v>60.657499999999992</v>
      </c>
      <c r="BE116" s="113">
        <v>0</v>
      </c>
      <c r="BF116" s="113">
        <f t="shared" si="574"/>
        <v>18701.759999999998</v>
      </c>
      <c r="BG116" s="113">
        <f t="shared" si="575"/>
        <v>60.657499999999992</v>
      </c>
      <c r="BH116" s="113">
        <v>0</v>
      </c>
      <c r="BI116" s="113">
        <f t="shared" si="576"/>
        <v>18701.759999999998</v>
      </c>
      <c r="BJ116" s="113">
        <f t="shared" si="577"/>
        <v>60.657499999999992</v>
      </c>
      <c r="BK116" s="113">
        <v>0</v>
      </c>
      <c r="BL116" s="113">
        <f t="shared" si="578"/>
        <v>18701.759999999998</v>
      </c>
      <c r="BM116" s="113">
        <f t="shared" si="579"/>
        <v>60.657499999999992</v>
      </c>
      <c r="BN116" s="113">
        <v>0</v>
      </c>
      <c r="BO116" s="113">
        <f t="shared" si="580"/>
        <v>18701.759999999998</v>
      </c>
      <c r="BP116" s="113">
        <f t="shared" si="581"/>
        <v>60.657499999999992</v>
      </c>
      <c r="BQ116" s="113">
        <v>0</v>
      </c>
      <c r="BR116" s="113">
        <f t="shared" si="582"/>
        <v>18701.759999999998</v>
      </c>
      <c r="BS116" s="113">
        <f t="shared" si="583"/>
        <v>60.657499999999992</v>
      </c>
      <c r="BT116" s="113">
        <v>0</v>
      </c>
      <c r="BU116" s="113">
        <f t="shared" si="584"/>
        <v>18701.759999999998</v>
      </c>
      <c r="BV116" s="113">
        <f t="shared" si="585"/>
        <v>60.657499999999992</v>
      </c>
      <c r="BW116" s="113">
        <v>0</v>
      </c>
      <c r="BX116" s="113">
        <f t="shared" si="586"/>
        <v>18701.759999999998</v>
      </c>
      <c r="BY116" s="113">
        <f t="shared" si="587"/>
        <v>60.657499999999992</v>
      </c>
      <c r="BZ116" s="113">
        <v>0</v>
      </c>
      <c r="CA116" s="113">
        <f t="shared" si="588"/>
        <v>18701.759999999998</v>
      </c>
      <c r="CB116" s="113">
        <f t="shared" si="589"/>
        <v>60.657499999999992</v>
      </c>
      <c r="CC116" s="113">
        <v>0</v>
      </c>
      <c r="CD116" s="113">
        <f t="shared" si="590"/>
        <v>18701.759999999998</v>
      </c>
      <c r="CE116" s="113">
        <f t="shared" si="591"/>
        <v>60.657499999999992</v>
      </c>
      <c r="CG116" s="120">
        <f t="shared" si="592"/>
        <v>727.89</v>
      </c>
      <c r="CH116" s="117"/>
    </row>
    <row r="117" spans="1:87" s="91" customFormat="1">
      <c r="A117" s="91" t="s">
        <v>16</v>
      </c>
      <c r="B117" s="91" t="s">
        <v>47</v>
      </c>
      <c r="C117" s="91" t="s">
        <v>47</v>
      </c>
      <c r="D117" s="91" t="s">
        <v>77</v>
      </c>
      <c r="E117" s="91" t="s">
        <v>73</v>
      </c>
      <c r="F117" s="91" t="str">
        <f t="shared" si="541"/>
        <v>AGNLPWA</v>
      </c>
      <c r="G117" s="91" t="str">
        <f t="shared" si="542"/>
        <v>GNLPWA</v>
      </c>
      <c r="H117" s="140">
        <v>3.0964185452346273E-2</v>
      </c>
      <c r="I117" s="140">
        <v>3.0964185452346273E-2</v>
      </c>
      <c r="J117" s="113">
        <v>2339310.6800000002</v>
      </c>
      <c r="K117" s="113">
        <f t="shared" si="543"/>
        <v>6036.2374771811892</v>
      </c>
      <c r="L117" s="113">
        <v>0</v>
      </c>
      <c r="M117" s="113">
        <f t="shared" si="544"/>
        <v>2339310.6800000002</v>
      </c>
      <c r="N117" s="113">
        <f t="shared" si="545"/>
        <v>6036.2374771811892</v>
      </c>
      <c r="O117" s="113">
        <v>0</v>
      </c>
      <c r="P117" s="113">
        <f t="shared" si="546"/>
        <v>2339310.6800000002</v>
      </c>
      <c r="Q117" s="113">
        <f t="shared" si="547"/>
        <v>6036.2374771811892</v>
      </c>
      <c r="R117" s="113">
        <v>0</v>
      </c>
      <c r="S117" s="113">
        <f t="shared" si="548"/>
        <v>2339310.6800000002</v>
      </c>
      <c r="T117" s="113">
        <f t="shared" si="549"/>
        <v>6036.2374771811892</v>
      </c>
      <c r="U117" s="113">
        <v>0</v>
      </c>
      <c r="V117" s="113">
        <f t="shared" si="550"/>
        <v>2339310.6800000002</v>
      </c>
      <c r="W117" s="113">
        <f t="shared" si="551"/>
        <v>6036.2374771811892</v>
      </c>
      <c r="X117" s="113">
        <v>0</v>
      </c>
      <c r="Y117" s="113">
        <f t="shared" si="552"/>
        <v>2339310.6800000002</v>
      </c>
      <c r="Z117" s="113">
        <f t="shared" si="553"/>
        <v>6036.2374771811892</v>
      </c>
      <c r="AA117" s="113">
        <v>0</v>
      </c>
      <c r="AB117" s="113">
        <f t="shared" si="554"/>
        <v>2339310.6800000002</v>
      </c>
      <c r="AC117" s="113">
        <f t="shared" si="555"/>
        <v>6036.2374771811892</v>
      </c>
      <c r="AD117" s="113">
        <v>0</v>
      </c>
      <c r="AE117" s="113">
        <f t="shared" si="556"/>
        <v>2339310.6800000002</v>
      </c>
      <c r="AF117" s="113">
        <f t="shared" si="557"/>
        <v>6036.2374771811892</v>
      </c>
      <c r="AG117" s="113">
        <v>0</v>
      </c>
      <c r="AH117" s="113">
        <f t="shared" si="558"/>
        <v>2339310.6800000002</v>
      </c>
      <c r="AI117" s="113">
        <f t="shared" si="559"/>
        <v>6036.2374771811892</v>
      </c>
      <c r="AJ117" s="113">
        <v>0</v>
      </c>
      <c r="AK117" s="113">
        <f t="shared" si="560"/>
        <v>2339310.6800000002</v>
      </c>
      <c r="AL117" s="113">
        <f t="shared" si="561"/>
        <v>6036.2374771811892</v>
      </c>
      <c r="AM117" s="113">
        <v>0</v>
      </c>
      <c r="AN117" s="113">
        <f t="shared" si="562"/>
        <v>2339310.6800000002</v>
      </c>
      <c r="AO117" s="113">
        <f t="shared" si="563"/>
        <v>6036.2374771811892</v>
      </c>
      <c r="AP117" s="113">
        <v>0</v>
      </c>
      <c r="AQ117" s="113">
        <f t="shared" si="564"/>
        <v>2339310.6800000002</v>
      </c>
      <c r="AR117" s="113">
        <f t="shared" si="565"/>
        <v>6036.2374771811892</v>
      </c>
      <c r="AS117" s="113">
        <v>0</v>
      </c>
      <c r="AT117" s="113">
        <f t="shared" si="566"/>
        <v>2339310.6800000002</v>
      </c>
      <c r="AU117" s="113">
        <f t="shared" si="567"/>
        <v>6036.2374771811892</v>
      </c>
      <c r="AV117" s="113">
        <v>0</v>
      </c>
      <c r="AW117" s="113">
        <f t="shared" si="568"/>
        <v>2339310.6800000002</v>
      </c>
      <c r="AX117" s="113">
        <f t="shared" si="569"/>
        <v>6036.2374771811892</v>
      </c>
      <c r="AY117" s="113">
        <v>0</v>
      </c>
      <c r="AZ117" s="113">
        <f t="shared" si="570"/>
        <v>2339310.6800000002</v>
      </c>
      <c r="BA117" s="113">
        <f t="shared" si="571"/>
        <v>6036.2374771811892</v>
      </c>
      <c r="BB117" s="113">
        <v>0</v>
      </c>
      <c r="BC117" s="113">
        <f t="shared" si="572"/>
        <v>2339310.6800000002</v>
      </c>
      <c r="BD117" s="113">
        <f t="shared" si="573"/>
        <v>6036.2374771811892</v>
      </c>
      <c r="BE117" s="113">
        <v>0</v>
      </c>
      <c r="BF117" s="113">
        <f t="shared" si="574"/>
        <v>2339310.6800000002</v>
      </c>
      <c r="BG117" s="113">
        <f t="shared" si="575"/>
        <v>6036.2374771811892</v>
      </c>
      <c r="BH117" s="113">
        <v>0</v>
      </c>
      <c r="BI117" s="113">
        <f t="shared" si="576"/>
        <v>2339310.6800000002</v>
      </c>
      <c r="BJ117" s="113">
        <f t="shared" si="577"/>
        <v>6036.2374771811892</v>
      </c>
      <c r="BK117" s="113">
        <v>0</v>
      </c>
      <c r="BL117" s="113">
        <f t="shared" si="578"/>
        <v>2339310.6800000002</v>
      </c>
      <c r="BM117" s="113">
        <f t="shared" si="579"/>
        <v>6036.2374771811892</v>
      </c>
      <c r="BN117" s="113">
        <v>0</v>
      </c>
      <c r="BO117" s="113">
        <f t="shared" si="580"/>
        <v>2339310.6800000002</v>
      </c>
      <c r="BP117" s="113">
        <f t="shared" si="581"/>
        <v>6036.2374771811892</v>
      </c>
      <c r="BQ117" s="113">
        <v>0</v>
      </c>
      <c r="BR117" s="113">
        <f t="shared" si="582"/>
        <v>2339310.6800000002</v>
      </c>
      <c r="BS117" s="113">
        <f t="shared" si="583"/>
        <v>6036.2374771811892</v>
      </c>
      <c r="BT117" s="113">
        <v>0</v>
      </c>
      <c r="BU117" s="113">
        <f t="shared" si="584"/>
        <v>2339310.6800000002</v>
      </c>
      <c r="BV117" s="113">
        <f t="shared" si="585"/>
        <v>6036.2374771811892</v>
      </c>
      <c r="BW117" s="113">
        <v>0</v>
      </c>
      <c r="BX117" s="113">
        <f t="shared" si="586"/>
        <v>2339310.6800000002</v>
      </c>
      <c r="BY117" s="113">
        <f t="shared" si="587"/>
        <v>6036.2374771811892</v>
      </c>
      <c r="BZ117" s="113">
        <v>0</v>
      </c>
      <c r="CA117" s="113">
        <f t="shared" si="588"/>
        <v>2339310.6800000002</v>
      </c>
      <c r="CB117" s="113">
        <f t="shared" si="589"/>
        <v>6036.2374771811892</v>
      </c>
      <c r="CC117" s="113">
        <v>0</v>
      </c>
      <c r="CD117" s="113">
        <f t="shared" si="590"/>
        <v>2339310.6800000002</v>
      </c>
      <c r="CE117" s="113">
        <f t="shared" si="591"/>
        <v>6036.2374771811892</v>
      </c>
      <c r="CG117" s="120">
        <f t="shared" si="592"/>
        <v>72434.849726174274</v>
      </c>
      <c r="CH117" s="117"/>
    </row>
    <row r="118" spans="1:87" s="91" customFormat="1">
      <c r="A118" s="91" t="s">
        <v>17</v>
      </c>
      <c r="B118" s="91" t="s">
        <v>48</v>
      </c>
      <c r="C118" s="91" t="s">
        <v>48</v>
      </c>
      <c r="D118" s="91" t="s">
        <v>77</v>
      </c>
      <c r="E118" s="91" t="s">
        <v>73</v>
      </c>
      <c r="F118" s="91" t="str">
        <f t="shared" si="541"/>
        <v>AGNLPWYP</v>
      </c>
      <c r="G118" s="91" t="str">
        <f t="shared" si="542"/>
        <v>GNLPWYP</v>
      </c>
      <c r="H118" s="140">
        <v>7.9512763958426644E-2</v>
      </c>
      <c r="I118" s="140">
        <v>7.9512763958426644E-2</v>
      </c>
      <c r="J118" s="113">
        <v>4722886.25</v>
      </c>
      <c r="K118" s="113">
        <f t="shared" si="543"/>
        <v>31294.144966562395</v>
      </c>
      <c r="L118" s="113">
        <v>0</v>
      </c>
      <c r="M118" s="113">
        <f t="shared" si="544"/>
        <v>4722886.25</v>
      </c>
      <c r="N118" s="113">
        <f t="shared" si="545"/>
        <v>31294.144966562395</v>
      </c>
      <c r="O118" s="113">
        <v>0</v>
      </c>
      <c r="P118" s="113">
        <f t="shared" si="546"/>
        <v>4722886.25</v>
      </c>
      <c r="Q118" s="113">
        <f t="shared" si="547"/>
        <v>31294.144966562395</v>
      </c>
      <c r="R118" s="113">
        <v>0</v>
      </c>
      <c r="S118" s="113">
        <f t="shared" si="548"/>
        <v>4722886.25</v>
      </c>
      <c r="T118" s="113">
        <f t="shared" si="549"/>
        <v>31294.144966562395</v>
      </c>
      <c r="U118" s="113">
        <v>0</v>
      </c>
      <c r="V118" s="113">
        <f t="shared" si="550"/>
        <v>4722886.25</v>
      </c>
      <c r="W118" s="113">
        <f t="shared" si="551"/>
        <v>31294.144966562395</v>
      </c>
      <c r="X118" s="113">
        <v>0</v>
      </c>
      <c r="Y118" s="113">
        <f t="shared" si="552"/>
        <v>4722886.25</v>
      </c>
      <c r="Z118" s="113">
        <f t="shared" si="553"/>
        <v>31294.144966562395</v>
      </c>
      <c r="AA118" s="113">
        <v>0</v>
      </c>
      <c r="AB118" s="113">
        <f t="shared" si="554"/>
        <v>4722886.25</v>
      </c>
      <c r="AC118" s="113">
        <f t="shared" si="555"/>
        <v>31294.144966562395</v>
      </c>
      <c r="AD118" s="113">
        <v>0</v>
      </c>
      <c r="AE118" s="113">
        <f t="shared" si="556"/>
        <v>4722886.25</v>
      </c>
      <c r="AF118" s="113">
        <f t="shared" si="557"/>
        <v>31294.144966562395</v>
      </c>
      <c r="AG118" s="113">
        <v>0</v>
      </c>
      <c r="AH118" s="113">
        <f t="shared" si="558"/>
        <v>4722886.25</v>
      </c>
      <c r="AI118" s="113">
        <f t="shared" si="559"/>
        <v>31294.144966562395</v>
      </c>
      <c r="AJ118" s="113">
        <v>0</v>
      </c>
      <c r="AK118" s="113">
        <f t="shared" si="560"/>
        <v>4722886.25</v>
      </c>
      <c r="AL118" s="113">
        <f t="shared" si="561"/>
        <v>31294.144966562395</v>
      </c>
      <c r="AM118" s="113">
        <v>0</v>
      </c>
      <c r="AN118" s="113">
        <f t="shared" si="562"/>
        <v>4722886.25</v>
      </c>
      <c r="AO118" s="113">
        <f t="shared" si="563"/>
        <v>31294.144966562395</v>
      </c>
      <c r="AP118" s="113">
        <v>0</v>
      </c>
      <c r="AQ118" s="113">
        <f t="shared" si="564"/>
        <v>4722886.25</v>
      </c>
      <c r="AR118" s="113">
        <f t="shared" si="565"/>
        <v>31294.144966562395</v>
      </c>
      <c r="AS118" s="113">
        <v>0</v>
      </c>
      <c r="AT118" s="113">
        <f t="shared" si="566"/>
        <v>4722886.25</v>
      </c>
      <c r="AU118" s="113">
        <f t="shared" si="567"/>
        <v>31294.144966562395</v>
      </c>
      <c r="AV118" s="113">
        <v>0</v>
      </c>
      <c r="AW118" s="113">
        <f t="shared" si="568"/>
        <v>4722886.25</v>
      </c>
      <c r="AX118" s="113">
        <f t="shared" si="569"/>
        <v>31294.144966562395</v>
      </c>
      <c r="AY118" s="113">
        <v>0</v>
      </c>
      <c r="AZ118" s="113">
        <f t="shared" si="570"/>
        <v>4722886.25</v>
      </c>
      <c r="BA118" s="113">
        <f t="shared" si="571"/>
        <v>31294.144966562395</v>
      </c>
      <c r="BB118" s="113">
        <v>0</v>
      </c>
      <c r="BC118" s="113">
        <f t="shared" si="572"/>
        <v>4722886.25</v>
      </c>
      <c r="BD118" s="113">
        <f t="shared" si="573"/>
        <v>31294.144966562395</v>
      </c>
      <c r="BE118" s="113">
        <v>0</v>
      </c>
      <c r="BF118" s="113">
        <f t="shared" si="574"/>
        <v>4722886.25</v>
      </c>
      <c r="BG118" s="113">
        <f t="shared" si="575"/>
        <v>31294.144966562395</v>
      </c>
      <c r="BH118" s="113">
        <v>0</v>
      </c>
      <c r="BI118" s="113">
        <f t="shared" si="576"/>
        <v>4722886.25</v>
      </c>
      <c r="BJ118" s="113">
        <f t="shared" si="577"/>
        <v>31294.144966562395</v>
      </c>
      <c r="BK118" s="113">
        <v>0</v>
      </c>
      <c r="BL118" s="113">
        <f t="shared" si="578"/>
        <v>4722886.25</v>
      </c>
      <c r="BM118" s="113">
        <f t="shared" si="579"/>
        <v>31294.144966562395</v>
      </c>
      <c r="BN118" s="113">
        <v>0</v>
      </c>
      <c r="BO118" s="113">
        <f t="shared" si="580"/>
        <v>4722886.25</v>
      </c>
      <c r="BP118" s="113">
        <f t="shared" si="581"/>
        <v>31294.144966562395</v>
      </c>
      <c r="BQ118" s="113">
        <v>0</v>
      </c>
      <c r="BR118" s="113">
        <f t="shared" si="582"/>
        <v>4722886.25</v>
      </c>
      <c r="BS118" s="113">
        <f t="shared" si="583"/>
        <v>31294.144966562395</v>
      </c>
      <c r="BT118" s="113">
        <v>0</v>
      </c>
      <c r="BU118" s="113">
        <f t="shared" si="584"/>
        <v>4722886.25</v>
      </c>
      <c r="BV118" s="113">
        <f t="shared" si="585"/>
        <v>31294.144966562395</v>
      </c>
      <c r="BW118" s="113">
        <v>0</v>
      </c>
      <c r="BX118" s="113">
        <f t="shared" si="586"/>
        <v>4722886.25</v>
      </c>
      <c r="BY118" s="113">
        <f t="shared" si="587"/>
        <v>31294.144966562395</v>
      </c>
      <c r="BZ118" s="113">
        <v>0</v>
      </c>
      <c r="CA118" s="113">
        <f t="shared" si="588"/>
        <v>4722886.25</v>
      </c>
      <c r="CB118" s="113">
        <f t="shared" si="589"/>
        <v>31294.144966562395</v>
      </c>
      <c r="CC118" s="113">
        <v>0</v>
      </c>
      <c r="CD118" s="113">
        <f t="shared" si="590"/>
        <v>4722886.25</v>
      </c>
      <c r="CE118" s="113">
        <f t="shared" si="591"/>
        <v>31294.144966562395</v>
      </c>
      <c r="CG118" s="120">
        <f t="shared" si="592"/>
        <v>375529.73959874874</v>
      </c>
      <c r="CH118" s="117"/>
    </row>
    <row r="119" spans="1:87" s="91" customFormat="1">
      <c r="A119" s="91" t="s">
        <v>20</v>
      </c>
      <c r="B119" s="91" t="s">
        <v>51</v>
      </c>
      <c r="C119" s="91" t="s">
        <v>51</v>
      </c>
      <c r="D119" s="91" t="s">
        <v>77</v>
      </c>
      <c r="E119" s="91" t="s">
        <v>73</v>
      </c>
      <c r="F119" s="91" t="str">
        <f t="shared" si="541"/>
        <v>AGNLPWYU</v>
      </c>
      <c r="G119" s="91" t="str">
        <f t="shared" si="542"/>
        <v>GNLPWYU</v>
      </c>
      <c r="H119" s="140">
        <v>1.1350447833115876E-2</v>
      </c>
      <c r="I119" s="140">
        <v>1.1350447833115876E-2</v>
      </c>
      <c r="J119" s="113">
        <v>55781.94</v>
      </c>
      <c r="K119" s="113">
        <f t="shared" si="543"/>
        <v>52.762499999999989</v>
      </c>
      <c r="L119" s="113">
        <v>0</v>
      </c>
      <c r="M119" s="113">
        <f t="shared" si="544"/>
        <v>55781.94</v>
      </c>
      <c r="N119" s="113">
        <f t="shared" si="545"/>
        <v>52.762499999999989</v>
      </c>
      <c r="O119" s="113">
        <v>0</v>
      </c>
      <c r="P119" s="113">
        <f t="shared" si="546"/>
        <v>55781.94</v>
      </c>
      <c r="Q119" s="113">
        <f t="shared" si="547"/>
        <v>52.762499999999989</v>
      </c>
      <c r="R119" s="113">
        <v>0</v>
      </c>
      <c r="S119" s="113">
        <f t="shared" si="548"/>
        <v>55781.94</v>
      </c>
      <c r="T119" s="113">
        <f t="shared" si="549"/>
        <v>52.762499999999989</v>
      </c>
      <c r="U119" s="113">
        <v>0</v>
      </c>
      <c r="V119" s="113">
        <f t="shared" si="550"/>
        <v>55781.94</v>
      </c>
      <c r="W119" s="113">
        <f t="shared" si="551"/>
        <v>52.762499999999989</v>
      </c>
      <c r="X119" s="113">
        <v>0</v>
      </c>
      <c r="Y119" s="113">
        <f t="shared" si="552"/>
        <v>55781.94</v>
      </c>
      <c r="Z119" s="113">
        <f t="shared" si="553"/>
        <v>52.762499999999989</v>
      </c>
      <c r="AA119" s="113">
        <v>0</v>
      </c>
      <c r="AB119" s="113">
        <f t="shared" si="554"/>
        <v>55781.94</v>
      </c>
      <c r="AC119" s="113">
        <f t="shared" si="555"/>
        <v>52.762499999999989</v>
      </c>
      <c r="AD119" s="113">
        <v>0</v>
      </c>
      <c r="AE119" s="113">
        <f t="shared" si="556"/>
        <v>55781.94</v>
      </c>
      <c r="AF119" s="113">
        <f t="shared" si="557"/>
        <v>52.762499999999989</v>
      </c>
      <c r="AG119" s="113">
        <v>0</v>
      </c>
      <c r="AH119" s="113">
        <f t="shared" si="558"/>
        <v>55781.94</v>
      </c>
      <c r="AI119" s="113">
        <f t="shared" si="559"/>
        <v>52.762499999999989</v>
      </c>
      <c r="AJ119" s="113">
        <v>0</v>
      </c>
      <c r="AK119" s="113">
        <f t="shared" si="560"/>
        <v>55781.94</v>
      </c>
      <c r="AL119" s="113">
        <f t="shared" si="561"/>
        <v>52.762499999999989</v>
      </c>
      <c r="AM119" s="113">
        <v>0</v>
      </c>
      <c r="AN119" s="113">
        <f t="shared" si="562"/>
        <v>55781.94</v>
      </c>
      <c r="AO119" s="113">
        <f t="shared" si="563"/>
        <v>52.762499999999989</v>
      </c>
      <c r="AP119" s="113">
        <v>0</v>
      </c>
      <c r="AQ119" s="113">
        <f t="shared" si="564"/>
        <v>55781.94</v>
      </c>
      <c r="AR119" s="113">
        <f t="shared" si="565"/>
        <v>52.762499999999989</v>
      </c>
      <c r="AS119" s="113">
        <v>0</v>
      </c>
      <c r="AT119" s="113">
        <f t="shared" si="566"/>
        <v>55781.94</v>
      </c>
      <c r="AU119" s="113">
        <f t="shared" si="567"/>
        <v>52.762499999999989</v>
      </c>
      <c r="AV119" s="113">
        <v>0</v>
      </c>
      <c r="AW119" s="113">
        <f t="shared" si="568"/>
        <v>55781.94</v>
      </c>
      <c r="AX119" s="113">
        <f t="shared" si="569"/>
        <v>52.762499999999989</v>
      </c>
      <c r="AY119" s="113">
        <v>0</v>
      </c>
      <c r="AZ119" s="113">
        <f t="shared" si="570"/>
        <v>55781.94</v>
      </c>
      <c r="BA119" s="113">
        <f t="shared" si="571"/>
        <v>52.762499999999989</v>
      </c>
      <c r="BB119" s="113">
        <v>0</v>
      </c>
      <c r="BC119" s="113">
        <f t="shared" si="572"/>
        <v>55781.94</v>
      </c>
      <c r="BD119" s="113">
        <f t="shared" si="573"/>
        <v>52.762499999999989</v>
      </c>
      <c r="BE119" s="113">
        <v>0</v>
      </c>
      <c r="BF119" s="113">
        <f t="shared" si="574"/>
        <v>55781.94</v>
      </c>
      <c r="BG119" s="113">
        <f t="shared" si="575"/>
        <v>52.762499999999989</v>
      </c>
      <c r="BH119" s="113">
        <v>0</v>
      </c>
      <c r="BI119" s="113">
        <f t="shared" si="576"/>
        <v>55781.94</v>
      </c>
      <c r="BJ119" s="113">
        <f t="shared" si="577"/>
        <v>52.762499999999989</v>
      </c>
      <c r="BK119" s="113">
        <v>0</v>
      </c>
      <c r="BL119" s="113">
        <f t="shared" si="578"/>
        <v>55781.94</v>
      </c>
      <c r="BM119" s="113">
        <f t="shared" si="579"/>
        <v>52.762499999999989</v>
      </c>
      <c r="BN119" s="113">
        <v>0</v>
      </c>
      <c r="BO119" s="113">
        <f t="shared" si="580"/>
        <v>55781.94</v>
      </c>
      <c r="BP119" s="113">
        <f t="shared" si="581"/>
        <v>52.762499999999989</v>
      </c>
      <c r="BQ119" s="113">
        <v>0</v>
      </c>
      <c r="BR119" s="113">
        <f t="shared" si="582"/>
        <v>55781.94</v>
      </c>
      <c r="BS119" s="113">
        <f t="shared" si="583"/>
        <v>52.762499999999989</v>
      </c>
      <c r="BT119" s="113">
        <v>0</v>
      </c>
      <c r="BU119" s="113">
        <f t="shared" si="584"/>
        <v>55781.94</v>
      </c>
      <c r="BV119" s="113">
        <f t="shared" si="585"/>
        <v>52.762499999999989</v>
      </c>
      <c r="BW119" s="113">
        <v>0</v>
      </c>
      <c r="BX119" s="113">
        <f t="shared" si="586"/>
        <v>55781.94</v>
      </c>
      <c r="BY119" s="113">
        <f t="shared" si="587"/>
        <v>52.762499999999989</v>
      </c>
      <c r="BZ119" s="113">
        <v>0</v>
      </c>
      <c r="CA119" s="113">
        <f t="shared" si="588"/>
        <v>55781.94</v>
      </c>
      <c r="CB119" s="113">
        <f t="shared" si="589"/>
        <v>52.762499999999989</v>
      </c>
      <c r="CC119" s="113">
        <v>0</v>
      </c>
      <c r="CD119" s="113">
        <f t="shared" si="590"/>
        <v>55781.94</v>
      </c>
      <c r="CE119" s="113">
        <f t="shared" si="591"/>
        <v>52.762499999999989</v>
      </c>
      <c r="CG119" s="120">
        <f t="shared" si="592"/>
        <v>633.14999999999986</v>
      </c>
      <c r="CH119" s="117"/>
    </row>
    <row r="120" spans="1:87" s="91" customFormat="1">
      <c r="A120" s="91" t="s">
        <v>26</v>
      </c>
      <c r="J120" s="121">
        <f t="shared" ref="J120:BU120" si="626">SUBTOTAL(9,J111:J119)</f>
        <v>34508191.549999982</v>
      </c>
      <c r="K120" s="121">
        <f t="shared" si="626"/>
        <v>214992.01550471433</v>
      </c>
      <c r="L120" s="121">
        <f t="shared" si="626"/>
        <v>0</v>
      </c>
      <c r="M120" s="121">
        <f t="shared" si="626"/>
        <v>34508191.549999982</v>
      </c>
      <c r="N120" s="121">
        <f t="shared" si="626"/>
        <v>214992.01550471433</v>
      </c>
      <c r="O120" s="121">
        <f t="shared" si="626"/>
        <v>0</v>
      </c>
      <c r="P120" s="121">
        <f t="shared" si="626"/>
        <v>34508191.549999982</v>
      </c>
      <c r="Q120" s="121">
        <f t="shared" si="626"/>
        <v>214992.01550471433</v>
      </c>
      <c r="R120" s="121">
        <f t="shared" si="626"/>
        <v>0</v>
      </c>
      <c r="S120" s="121">
        <f t="shared" si="626"/>
        <v>34508191.549999982</v>
      </c>
      <c r="T120" s="121">
        <f t="shared" si="626"/>
        <v>214992.01550471433</v>
      </c>
      <c r="U120" s="121">
        <f t="shared" si="626"/>
        <v>0</v>
      </c>
      <c r="V120" s="121">
        <f t="shared" si="626"/>
        <v>34508191.549999982</v>
      </c>
      <c r="W120" s="121">
        <f t="shared" si="626"/>
        <v>214992.01550471433</v>
      </c>
      <c r="X120" s="121">
        <f t="shared" si="626"/>
        <v>0</v>
      </c>
      <c r="Y120" s="121">
        <f t="shared" si="626"/>
        <v>34508191.549999982</v>
      </c>
      <c r="Z120" s="121">
        <f t="shared" si="626"/>
        <v>214992.01550471433</v>
      </c>
      <c r="AA120" s="121">
        <f t="shared" si="626"/>
        <v>0</v>
      </c>
      <c r="AB120" s="121">
        <f t="shared" si="626"/>
        <v>34508191.549999982</v>
      </c>
      <c r="AC120" s="121">
        <f t="shared" si="626"/>
        <v>214992.01550471433</v>
      </c>
      <c r="AD120" s="121">
        <f t="shared" si="626"/>
        <v>0</v>
      </c>
      <c r="AE120" s="121">
        <f t="shared" si="626"/>
        <v>34508191.549999982</v>
      </c>
      <c r="AF120" s="121">
        <f t="shared" si="626"/>
        <v>214992.01550471433</v>
      </c>
      <c r="AG120" s="121">
        <f t="shared" si="626"/>
        <v>0</v>
      </c>
      <c r="AH120" s="121">
        <f t="shared" si="626"/>
        <v>34508191.549999982</v>
      </c>
      <c r="AI120" s="121">
        <f t="shared" si="626"/>
        <v>214992.01550471433</v>
      </c>
      <c r="AJ120" s="121">
        <f t="shared" si="626"/>
        <v>0</v>
      </c>
      <c r="AK120" s="121">
        <f t="shared" si="626"/>
        <v>34508191.549999982</v>
      </c>
      <c r="AL120" s="121">
        <f t="shared" si="626"/>
        <v>214992.01550471433</v>
      </c>
      <c r="AM120" s="121">
        <f t="shared" si="626"/>
        <v>0</v>
      </c>
      <c r="AN120" s="121">
        <f t="shared" si="626"/>
        <v>34508191.549999982</v>
      </c>
      <c r="AO120" s="121">
        <f t="shared" si="626"/>
        <v>214992.01550471433</v>
      </c>
      <c r="AP120" s="121">
        <f t="shared" si="626"/>
        <v>0</v>
      </c>
      <c r="AQ120" s="121">
        <f t="shared" si="626"/>
        <v>34508191.549999982</v>
      </c>
      <c r="AR120" s="121">
        <f t="shared" si="626"/>
        <v>214992.01550471433</v>
      </c>
      <c r="AS120" s="121">
        <f t="shared" si="626"/>
        <v>0</v>
      </c>
      <c r="AT120" s="121">
        <f t="shared" si="626"/>
        <v>34508191.549999982</v>
      </c>
      <c r="AU120" s="121">
        <f t="shared" si="626"/>
        <v>214992.01550471433</v>
      </c>
      <c r="AV120" s="121">
        <f t="shared" si="626"/>
        <v>0</v>
      </c>
      <c r="AW120" s="121">
        <f t="shared" si="626"/>
        <v>34508191.549999982</v>
      </c>
      <c r="AX120" s="121">
        <f t="shared" si="626"/>
        <v>214992.01550471433</v>
      </c>
      <c r="AY120" s="121">
        <f t="shared" si="626"/>
        <v>0</v>
      </c>
      <c r="AZ120" s="121">
        <f t="shared" si="626"/>
        <v>34508191.549999982</v>
      </c>
      <c r="BA120" s="121">
        <f t="shared" si="626"/>
        <v>214992.01550471433</v>
      </c>
      <c r="BB120" s="121">
        <f t="shared" si="626"/>
        <v>0</v>
      </c>
      <c r="BC120" s="121">
        <f t="shared" si="626"/>
        <v>34508191.549999982</v>
      </c>
      <c r="BD120" s="121">
        <f t="shared" si="626"/>
        <v>214992.01550471433</v>
      </c>
      <c r="BE120" s="121">
        <f t="shared" si="626"/>
        <v>0</v>
      </c>
      <c r="BF120" s="121">
        <f t="shared" si="626"/>
        <v>34508191.549999982</v>
      </c>
      <c r="BG120" s="121">
        <f t="shared" si="626"/>
        <v>214992.01550471433</v>
      </c>
      <c r="BH120" s="121">
        <f t="shared" si="626"/>
        <v>0</v>
      </c>
      <c r="BI120" s="121">
        <f t="shared" si="626"/>
        <v>34508191.549999982</v>
      </c>
      <c r="BJ120" s="121">
        <f t="shared" si="626"/>
        <v>214992.01550471433</v>
      </c>
      <c r="BK120" s="121">
        <f t="shared" si="626"/>
        <v>0</v>
      </c>
      <c r="BL120" s="121">
        <f t="shared" si="626"/>
        <v>34508191.549999982</v>
      </c>
      <c r="BM120" s="121">
        <f t="shared" si="626"/>
        <v>214992.01550471433</v>
      </c>
      <c r="BN120" s="121">
        <f t="shared" si="626"/>
        <v>0</v>
      </c>
      <c r="BO120" s="121">
        <f t="shared" si="626"/>
        <v>34508191.549999982</v>
      </c>
      <c r="BP120" s="121">
        <f t="shared" si="626"/>
        <v>214992.01550471433</v>
      </c>
      <c r="BQ120" s="121">
        <f t="shared" si="626"/>
        <v>0</v>
      </c>
      <c r="BR120" s="121">
        <f t="shared" si="626"/>
        <v>34508191.549999982</v>
      </c>
      <c r="BS120" s="121">
        <f t="shared" si="626"/>
        <v>214992.01550471433</v>
      </c>
      <c r="BT120" s="121">
        <f t="shared" si="626"/>
        <v>0</v>
      </c>
      <c r="BU120" s="121">
        <f t="shared" si="626"/>
        <v>34508191.549999982</v>
      </c>
      <c r="BV120" s="121">
        <f t="shared" ref="BV120:CE120" si="627">SUBTOTAL(9,BV111:BV119)</f>
        <v>214992.01550471433</v>
      </c>
      <c r="BW120" s="121">
        <f t="shared" si="627"/>
        <v>0</v>
      </c>
      <c r="BX120" s="121">
        <f t="shared" si="627"/>
        <v>34508191.549999982</v>
      </c>
      <c r="BY120" s="121">
        <f t="shared" si="627"/>
        <v>214992.01550471433</v>
      </c>
      <c r="BZ120" s="121">
        <f t="shared" si="627"/>
        <v>0</v>
      </c>
      <c r="CA120" s="121">
        <f t="shared" si="627"/>
        <v>34508191.549999982</v>
      </c>
      <c r="CB120" s="121">
        <f t="shared" si="627"/>
        <v>214992.01550471433</v>
      </c>
      <c r="CC120" s="121">
        <f t="shared" si="627"/>
        <v>0</v>
      </c>
      <c r="CD120" s="121">
        <f t="shared" si="627"/>
        <v>34508191.549999982</v>
      </c>
      <c r="CE120" s="121">
        <f t="shared" si="627"/>
        <v>214992.01550471433</v>
      </c>
      <c r="CG120" s="122">
        <f>SUBTOTAL(9,CG111:CG119)</f>
        <v>2579904.1860565729</v>
      </c>
    </row>
    <row r="121" spans="1:87" s="91" customFormat="1">
      <c r="J121" s="113"/>
      <c r="K121" s="113"/>
      <c r="L121" s="113"/>
      <c r="M121" s="113"/>
      <c r="O121" s="113"/>
      <c r="P121" s="113"/>
      <c r="R121" s="113"/>
      <c r="S121" s="113"/>
      <c r="U121" s="113"/>
      <c r="V121" s="113"/>
      <c r="X121" s="113"/>
      <c r="Y121" s="113"/>
      <c r="AA121" s="113"/>
      <c r="AB121" s="113"/>
      <c r="AD121" s="113"/>
      <c r="AE121" s="113"/>
      <c r="AG121" s="113"/>
      <c r="AH121" s="113"/>
      <c r="AJ121" s="113"/>
      <c r="AK121" s="113"/>
      <c r="AM121" s="113"/>
      <c r="AN121" s="113"/>
      <c r="AP121" s="113"/>
      <c r="AQ121" s="113"/>
      <c r="AS121" s="113"/>
      <c r="AT121" s="113"/>
      <c r="AV121" s="113"/>
      <c r="AW121" s="113"/>
      <c r="AY121" s="113"/>
      <c r="AZ121" s="113"/>
      <c r="BB121" s="113"/>
      <c r="BC121" s="113"/>
      <c r="BE121" s="113"/>
      <c r="BF121" s="113"/>
      <c r="BH121" s="113"/>
      <c r="BI121" s="113"/>
      <c r="BK121" s="113"/>
      <c r="BL121" s="113"/>
      <c r="BN121" s="113"/>
      <c r="BO121" s="113"/>
      <c r="BQ121" s="113"/>
      <c r="BR121" s="113"/>
      <c r="BT121" s="113"/>
      <c r="BU121" s="113"/>
      <c r="BW121" s="113"/>
      <c r="BX121" s="113"/>
      <c r="BZ121" s="113"/>
      <c r="CA121" s="113"/>
      <c r="CC121" s="113"/>
      <c r="CD121" s="113"/>
      <c r="CG121" s="120"/>
    </row>
    <row r="122" spans="1:87" s="91" customFormat="1">
      <c r="A122" s="11" t="s">
        <v>86</v>
      </c>
      <c r="B122" s="11"/>
      <c r="J122" s="121">
        <f t="shared" ref="J122:AT122" si="628">SUBTOTAL(9,J82:J120)</f>
        <v>816947888.63</v>
      </c>
      <c r="K122" s="121">
        <f t="shared" si="628"/>
        <v>3087229.1537611471</v>
      </c>
      <c r="L122" s="121">
        <f t="shared" si="628"/>
        <v>-1102839.9488851528</v>
      </c>
      <c r="M122" s="121">
        <f t="shared" si="628"/>
        <v>815845048.68111491</v>
      </c>
      <c r="N122" s="121">
        <f t="shared" si="628"/>
        <v>3085126.0704051866</v>
      </c>
      <c r="O122" s="121">
        <f>SUBTOTAL(9,O82:O120)</f>
        <v>-1483783.7322053052</v>
      </c>
      <c r="P122" s="121">
        <f t="shared" si="628"/>
        <v>814361264.94890952</v>
      </c>
      <c r="Q122" s="121">
        <f t="shared" si="628"/>
        <v>3080006.596087317</v>
      </c>
      <c r="R122" s="121">
        <f>SUBTOTAL(9,R82:R120)</f>
        <v>-1052679.0939640419</v>
      </c>
      <c r="S122" s="121">
        <f t="shared" si="628"/>
        <v>813308585.85494554</v>
      </c>
      <c r="T122" s="121">
        <f t="shared" si="628"/>
        <v>3075008.682935304</v>
      </c>
      <c r="U122" s="121">
        <f>SUBTOTAL(9,U82:U120)</f>
        <v>2879162.5039654723</v>
      </c>
      <c r="V122" s="121">
        <f t="shared" si="628"/>
        <v>816187748.35891092</v>
      </c>
      <c r="W122" s="121">
        <f t="shared" si="628"/>
        <v>3080071.8804560467</v>
      </c>
      <c r="X122" s="121">
        <f>SUBTOTAL(9,X82:X120)</f>
        <v>-1104080.451233966</v>
      </c>
      <c r="Y122" s="121">
        <f t="shared" si="628"/>
        <v>815083667.90767694</v>
      </c>
      <c r="Z122" s="121">
        <f t="shared" si="628"/>
        <v>3084975.8186041992</v>
      </c>
      <c r="AA122" s="121">
        <f>SUBTOTAL(9,AA82:AA120)</f>
        <v>-911986.54459886253</v>
      </c>
      <c r="AB122" s="121">
        <f t="shared" si="628"/>
        <v>814171681.36307824</v>
      </c>
      <c r="AC122" s="121">
        <f t="shared" si="628"/>
        <v>3082174.0766897541</v>
      </c>
      <c r="AD122" s="121">
        <f>SUBTOTAL(9,AD82:AD120)</f>
        <v>-726138.87868280686</v>
      </c>
      <c r="AE122" s="121">
        <f t="shared" si="628"/>
        <v>813445542.48439538</v>
      </c>
      <c r="AF122" s="121">
        <f t="shared" si="628"/>
        <v>3080284.6076088049</v>
      </c>
      <c r="AG122" s="121">
        <f>SUBTOTAL(9,AG82:AG120)</f>
        <v>-748717.50577335304</v>
      </c>
      <c r="AH122" s="121">
        <f t="shared" si="628"/>
        <v>812696824.97862208</v>
      </c>
      <c r="AI122" s="121">
        <f t="shared" ref="AI122" si="629">SUBTOTAL(9,AI82:AI120)</f>
        <v>3077734.7970284978</v>
      </c>
      <c r="AJ122" s="121">
        <f>SUBTOTAL(9,AJ82:AJ120)</f>
        <v>-728086.93367463048</v>
      </c>
      <c r="AK122" s="121">
        <f t="shared" si="628"/>
        <v>811968738.04494739</v>
      </c>
      <c r="AL122" s="121">
        <f t="shared" ref="AL122" si="630">SUBTOTAL(9,AL82:AL120)</f>
        <v>3075139.7681662827</v>
      </c>
      <c r="AM122" s="121">
        <f>SUBTOTAL(9,AM82:AM120)</f>
        <v>-709532.77700540109</v>
      </c>
      <c r="AN122" s="121">
        <f t="shared" si="628"/>
        <v>811259205.26794207</v>
      </c>
      <c r="AO122" s="121">
        <f t="shared" ref="AO122" si="631">SUBTOTAL(9,AO82:AO120)</f>
        <v>3072677.455732577</v>
      </c>
      <c r="AP122" s="121">
        <f>SUBTOTAL(9,AP82:AP120)</f>
        <v>1591644.2344175782</v>
      </c>
      <c r="AQ122" s="121">
        <f t="shared" si="628"/>
        <v>812850849.50235963</v>
      </c>
      <c r="AR122" s="121">
        <f t="shared" ref="AR122" si="632">SUBTOTAL(9,AR82:AR120)</f>
        <v>3075564.5266627385</v>
      </c>
      <c r="AS122" s="121">
        <f>SUBTOTAL(9,AS82:AS120)</f>
        <v>-272740.13825102133</v>
      </c>
      <c r="AT122" s="121">
        <f t="shared" si="628"/>
        <v>812578109.36410844</v>
      </c>
      <c r="AU122" s="121">
        <f t="shared" ref="AU122" si="633">SUBTOTAL(9,AU82:AU120)</f>
        <v>3079416.5020639249</v>
      </c>
      <c r="AV122" s="121">
        <f t="shared" ref="AV122:BM122" si="634">SUBTOTAL(9,AV82:AV120)</f>
        <v>-714667.76494392683</v>
      </c>
      <c r="AW122" s="121">
        <f t="shared" si="634"/>
        <v>811863441.59916461</v>
      </c>
      <c r="AX122" s="121">
        <f t="shared" si="634"/>
        <v>3077992.3942231936</v>
      </c>
      <c r="AY122" s="121">
        <f t="shared" si="634"/>
        <v>-731550.70366550644</v>
      </c>
      <c r="AZ122" s="121">
        <f t="shared" si="634"/>
        <v>811131890.89549911</v>
      </c>
      <c r="BA122" s="121">
        <f t="shared" si="634"/>
        <v>3075510.2527449634</v>
      </c>
      <c r="BB122" s="121">
        <f t="shared" si="634"/>
        <v>1092218.7460032569</v>
      </c>
      <c r="BC122" s="121">
        <f t="shared" si="634"/>
        <v>812224109.6415025</v>
      </c>
      <c r="BD122" s="121">
        <f t="shared" si="634"/>
        <v>3076314.1378487195</v>
      </c>
      <c r="BE122" s="121">
        <f t="shared" si="634"/>
        <v>277710.04105412512</v>
      </c>
      <c r="BF122" s="121">
        <f t="shared" si="634"/>
        <v>812501819.68255651</v>
      </c>
      <c r="BG122" s="121">
        <f t="shared" si="634"/>
        <v>3079487.7695044745</v>
      </c>
      <c r="BH122" s="121">
        <f t="shared" si="634"/>
        <v>-753844.01087813138</v>
      </c>
      <c r="BI122" s="121">
        <f t="shared" si="634"/>
        <v>811747975.67167842</v>
      </c>
      <c r="BJ122" s="121">
        <f t="shared" si="634"/>
        <v>3079242.6777114528</v>
      </c>
      <c r="BK122" s="121">
        <f t="shared" si="634"/>
        <v>591360.03296760703</v>
      </c>
      <c r="BL122" s="121">
        <f t="shared" si="634"/>
        <v>812339335.70464611</v>
      </c>
      <c r="BM122" s="121">
        <f t="shared" si="634"/>
        <v>3080430.4543772144</v>
      </c>
      <c r="BN122" s="121">
        <f t="shared" ref="BN122:CE122" si="635">SUBTOTAL(9,BN82:BN120)</f>
        <v>-664287.51076238463</v>
      </c>
      <c r="BO122" s="121">
        <f t="shared" si="635"/>
        <v>811675048.19388354</v>
      </c>
      <c r="BP122" s="121">
        <f t="shared" si="635"/>
        <v>3081866.1291608876</v>
      </c>
      <c r="BQ122" s="121">
        <f t="shared" si="635"/>
        <v>-686289.02799434878</v>
      </c>
      <c r="BR122" s="121">
        <f t="shared" si="635"/>
        <v>810988759.16588914</v>
      </c>
      <c r="BS122" s="121">
        <f t="shared" si="635"/>
        <v>3079603.5639830017</v>
      </c>
      <c r="BT122" s="121">
        <f t="shared" si="635"/>
        <v>-658188.98243254423</v>
      </c>
      <c r="BU122" s="121">
        <f t="shared" si="635"/>
        <v>810330570.18345666</v>
      </c>
      <c r="BV122" s="121">
        <f t="shared" si="635"/>
        <v>3077313.6846173061</v>
      </c>
      <c r="BW122" s="121">
        <f t="shared" si="635"/>
        <v>-641284.13956111751</v>
      </c>
      <c r="BX122" s="121">
        <f t="shared" si="635"/>
        <v>809689286.04389548</v>
      </c>
      <c r="BY122" s="121">
        <f t="shared" ref="BY122" si="636">SUBTOTAL(9,BY82:BY120)</f>
        <v>3075170.6208578753</v>
      </c>
      <c r="BZ122" s="121">
        <f t="shared" si="635"/>
        <v>19232604.102059532</v>
      </c>
      <c r="CA122" s="121">
        <f t="shared" si="635"/>
        <v>828921890.14595509</v>
      </c>
      <c r="CB122" s="121">
        <f t="shared" si="635"/>
        <v>3118896.4401327674</v>
      </c>
      <c r="CC122" s="121">
        <f t="shared" si="635"/>
        <v>-466923.38407697604</v>
      </c>
      <c r="CD122" s="121">
        <f t="shared" si="635"/>
        <v>828454966.76187813</v>
      </c>
      <c r="CE122" s="121">
        <f t="shared" si="635"/>
        <v>3162791.6459717955</v>
      </c>
      <c r="CG122" s="122">
        <f>SUBTOTAL(9,CG82:CG120)</f>
        <v>37064619.771133661</v>
      </c>
    </row>
    <row r="123" spans="1:87" s="91" customFormat="1">
      <c r="J123" s="113"/>
      <c r="K123" s="113"/>
      <c r="L123" s="113"/>
      <c r="M123" s="113"/>
      <c r="O123" s="113"/>
      <c r="P123" s="113"/>
      <c r="R123" s="113"/>
      <c r="S123" s="113"/>
      <c r="U123" s="113"/>
      <c r="V123" s="113"/>
      <c r="X123" s="113"/>
      <c r="Y123" s="113"/>
      <c r="AA123" s="113"/>
      <c r="AB123" s="113"/>
      <c r="AD123" s="113"/>
      <c r="AE123" s="113"/>
      <c r="AG123" s="113"/>
      <c r="AH123" s="113"/>
      <c r="AJ123" s="113"/>
      <c r="AK123" s="113"/>
      <c r="AM123" s="113"/>
      <c r="AN123" s="113"/>
      <c r="AP123" s="113"/>
      <c r="AQ123" s="113"/>
      <c r="AS123" s="113"/>
      <c r="AT123" s="113"/>
      <c r="AV123" s="113"/>
      <c r="AW123" s="113"/>
      <c r="AY123" s="113"/>
      <c r="AZ123" s="113"/>
      <c r="BB123" s="113"/>
      <c r="BC123" s="113"/>
      <c r="BE123" s="113"/>
      <c r="BF123" s="113"/>
      <c r="BH123" s="113"/>
      <c r="BI123" s="113"/>
      <c r="BK123" s="113"/>
      <c r="BL123" s="113"/>
      <c r="BN123" s="113"/>
      <c r="BO123" s="113"/>
      <c r="BQ123" s="113"/>
      <c r="BR123" s="113"/>
      <c r="BT123" s="113"/>
      <c r="BU123" s="113"/>
      <c r="BW123" s="113"/>
      <c r="BX123" s="113"/>
      <c r="BZ123" s="113"/>
      <c r="CA123" s="113"/>
      <c r="CC123" s="113"/>
      <c r="CD123" s="113"/>
      <c r="CG123" s="120"/>
    </row>
    <row r="124" spans="1:87" s="91" customFormat="1">
      <c r="A124" s="11"/>
      <c r="B124" s="11"/>
      <c r="J124" s="113"/>
      <c r="K124" s="113"/>
      <c r="L124" s="113"/>
      <c r="M124" s="113"/>
      <c r="O124" s="113"/>
      <c r="P124" s="113"/>
      <c r="R124" s="113"/>
      <c r="S124" s="113"/>
      <c r="U124" s="113"/>
      <c r="V124" s="113"/>
      <c r="X124" s="113"/>
      <c r="Y124" s="113"/>
      <c r="AA124" s="113"/>
      <c r="AB124" s="113"/>
      <c r="AD124" s="113"/>
      <c r="AE124" s="113"/>
      <c r="AG124" s="113"/>
      <c r="AH124" s="113"/>
      <c r="AJ124" s="113"/>
      <c r="AK124" s="113"/>
      <c r="AM124" s="113"/>
      <c r="AN124" s="113"/>
      <c r="AP124" s="113"/>
      <c r="AQ124" s="113"/>
      <c r="AS124" s="113"/>
      <c r="AT124" s="113"/>
      <c r="AV124" s="113"/>
      <c r="AW124" s="113"/>
      <c r="AY124" s="113"/>
      <c r="AZ124" s="113"/>
      <c r="BB124" s="113"/>
      <c r="BC124" s="113"/>
      <c r="BE124" s="113"/>
      <c r="BF124" s="113"/>
      <c r="BH124" s="113"/>
      <c r="BI124" s="113"/>
      <c r="BK124" s="113"/>
      <c r="BL124" s="113"/>
      <c r="BN124" s="113"/>
      <c r="BO124" s="113"/>
      <c r="BQ124" s="113"/>
      <c r="BR124" s="113"/>
      <c r="BT124" s="113"/>
      <c r="BU124" s="113"/>
      <c r="BW124" s="113"/>
      <c r="BX124" s="113"/>
      <c r="BZ124" s="113"/>
      <c r="CA124" s="113"/>
      <c r="CC124" s="113"/>
      <c r="CD124" s="113"/>
      <c r="CG124" s="120"/>
    </row>
    <row r="125" spans="1:87" s="91" customFormat="1" ht="13.5" thickBot="1">
      <c r="A125" s="11" t="s">
        <v>87</v>
      </c>
      <c r="B125" s="11"/>
      <c r="J125" s="123">
        <f t="shared" ref="J125:AT125" si="637">SUBTOTAL(9,J12:J122)</f>
        <v>24144074868.133064</v>
      </c>
      <c r="K125" s="123">
        <f t="shared" si="637"/>
        <v>52137673.727440789</v>
      </c>
      <c r="L125" s="123">
        <f t="shared" si="637"/>
        <v>31628457.964666668</v>
      </c>
      <c r="M125" s="123">
        <f t="shared" si="637"/>
        <v>24175703326.09774</v>
      </c>
      <c r="N125" s="123">
        <f t="shared" si="637"/>
        <v>52168652.01290103</v>
      </c>
      <c r="O125" s="123">
        <f>SUBTOTAL(9,O12:O122)</f>
        <v>23042372.407218672</v>
      </c>
      <c r="P125" s="123">
        <f t="shared" si="637"/>
        <v>24198745698.504971</v>
      </c>
      <c r="Q125" s="123">
        <f t="shared" si="637"/>
        <v>52219453.012187771</v>
      </c>
      <c r="R125" s="123">
        <f>SUBTOTAL(9,R12:R122)</f>
        <v>58705789.126400903</v>
      </c>
      <c r="S125" s="123">
        <f t="shared" si="637"/>
        <v>24257451487.631359</v>
      </c>
      <c r="T125" s="123">
        <f t="shared" si="637"/>
        <v>52300690.979703389</v>
      </c>
      <c r="U125" s="123">
        <f>SUBTOTAL(9,U12:U122)</f>
        <v>51799812.450642489</v>
      </c>
      <c r="V125" s="123">
        <f t="shared" si="637"/>
        <v>24309251300.082001</v>
      </c>
      <c r="W125" s="123">
        <f t="shared" si="637"/>
        <v>52413087.807277776</v>
      </c>
      <c r="X125" s="123">
        <f>SUBTOTAL(9,X12:X122)</f>
        <v>31486883.047218673</v>
      </c>
      <c r="Y125" s="123">
        <f t="shared" si="637"/>
        <v>24340738183.12923</v>
      </c>
      <c r="Z125" s="123">
        <f t="shared" si="637"/>
        <v>52491130.40612407</v>
      </c>
      <c r="AA125" s="123">
        <f>SUBTOTAL(9,AA12:AA122)</f>
        <v>53668811.34875048</v>
      </c>
      <c r="AB125" s="123">
        <f t="shared" si="637"/>
        <v>24394406994.477978</v>
      </c>
      <c r="AC125" s="123">
        <f t="shared" si="637"/>
        <v>52582130.424480319</v>
      </c>
      <c r="AD125" s="123">
        <f>SUBTOTAL(9,AD12:AD122)</f>
        <v>2459365.2463445575</v>
      </c>
      <c r="AE125" s="123">
        <f t="shared" si="637"/>
        <v>24396866359.724327</v>
      </c>
      <c r="AF125" s="123">
        <f t="shared" si="637"/>
        <v>62459523.902678236</v>
      </c>
      <c r="AG125" s="123">
        <f>SUBTOTAL(9,AG12:AG122)</f>
        <v>71096412.735589042</v>
      </c>
      <c r="AH125" s="123">
        <f t="shared" si="637"/>
        <v>24467962772.459892</v>
      </c>
      <c r="AI125" s="123">
        <f t="shared" ref="AI125" si="638">SUBTOTAL(9,AI12:AI122)</f>
        <v>62533924.685766004</v>
      </c>
      <c r="AJ125" s="123">
        <f>SUBTOTAL(9,AJ12:AJ122)</f>
        <v>4671631.5111929877</v>
      </c>
      <c r="AK125" s="123">
        <f t="shared" si="637"/>
        <v>24472634403.9711</v>
      </c>
      <c r="AL125" s="123">
        <f t="shared" ref="AL125" si="639">SUBTOTAL(9,AL12:AL122)</f>
        <v>62605810.450046875</v>
      </c>
      <c r="AM125" s="123">
        <f>SUBTOTAL(9,AM12:AM122)</f>
        <v>36326007.448356144</v>
      </c>
      <c r="AN125" s="123">
        <f t="shared" si="637"/>
        <v>24508960411.41946</v>
      </c>
      <c r="AO125" s="123">
        <f t="shared" ref="AO125" si="640">SUBTOTAL(9,AO12:AO122)</f>
        <v>62638632.677523196</v>
      </c>
      <c r="AP125" s="123">
        <f>SUBTOTAL(9,AP12:AP122)</f>
        <v>108702059.29341172</v>
      </c>
      <c r="AQ125" s="123">
        <f t="shared" si="637"/>
        <v>24617662470.712875</v>
      </c>
      <c r="AR125" s="123">
        <f t="shared" ref="AR125" si="641">SUBTOTAL(9,AR12:AR122)</f>
        <v>62834705.277687334</v>
      </c>
      <c r="AS125" s="123">
        <f>SUBTOTAL(9,AS12:AS122)</f>
        <v>699861876.71864581</v>
      </c>
      <c r="AT125" s="123">
        <f t="shared" si="637"/>
        <v>25317524347.431515</v>
      </c>
      <c r="AU125" s="123">
        <f t="shared" ref="AU125" si="642">SUBTOTAL(9,AU12:AU122)</f>
        <v>63857747.928796001</v>
      </c>
      <c r="AV125" s="123">
        <f t="shared" ref="AV125:BM125" si="643">SUBTOTAL(9,AV12:AV122)</f>
        <v>18924876.74575058</v>
      </c>
      <c r="AW125" s="123">
        <f t="shared" si="643"/>
        <v>25336449224.177261</v>
      </c>
      <c r="AX125" s="123">
        <f t="shared" si="643"/>
        <v>64736732.260065809</v>
      </c>
      <c r="AY125" s="123">
        <f t="shared" si="643"/>
        <v>17859594.404044893</v>
      </c>
      <c r="AZ125" s="123">
        <f t="shared" si="643"/>
        <v>25354308818.581303</v>
      </c>
      <c r="BA125" s="123">
        <f t="shared" si="643"/>
        <v>64775505.059580915</v>
      </c>
      <c r="BB125" s="123">
        <f t="shared" si="643"/>
        <v>52001817.978908047</v>
      </c>
      <c r="BC125" s="123">
        <f t="shared" si="643"/>
        <v>25406310636.560215</v>
      </c>
      <c r="BD125" s="123">
        <f t="shared" si="643"/>
        <v>64857295.013181508</v>
      </c>
      <c r="BE125" s="123">
        <f t="shared" si="643"/>
        <v>42840520.981658876</v>
      </c>
      <c r="BF125" s="123">
        <f t="shared" si="643"/>
        <v>25449151157.541882</v>
      </c>
      <c r="BG125" s="123">
        <f t="shared" si="643"/>
        <v>64964598.361024842</v>
      </c>
      <c r="BH125" s="123">
        <f t="shared" si="643"/>
        <v>48509962.547100186</v>
      </c>
      <c r="BI125" s="123">
        <f t="shared" si="643"/>
        <v>25497661120.088974</v>
      </c>
      <c r="BJ125" s="123">
        <f t="shared" si="643"/>
        <v>65062501.175920576</v>
      </c>
      <c r="BK125" s="123">
        <f t="shared" si="643"/>
        <v>-5396792.906021812</v>
      </c>
      <c r="BL125" s="123">
        <f t="shared" si="643"/>
        <v>25492264327.182957</v>
      </c>
      <c r="BM125" s="123">
        <f t="shared" si="643"/>
        <v>65101605.934167646</v>
      </c>
      <c r="BN125" s="123">
        <f t="shared" ref="BN125:CE125" si="644">SUBTOTAL(9,BN12:BN122)</f>
        <v>1489792.072578345</v>
      </c>
      <c r="BO125" s="123">
        <f t="shared" si="644"/>
        <v>25493754119.255527</v>
      </c>
      <c r="BP125" s="123">
        <f t="shared" si="644"/>
        <v>65085974.795613877</v>
      </c>
      <c r="BQ125" s="123">
        <f t="shared" si="644"/>
        <v>1750513.7711625483</v>
      </c>
      <c r="BR125" s="123">
        <f t="shared" si="644"/>
        <v>25495504633.026699</v>
      </c>
      <c r="BS125" s="123">
        <f t="shared" si="644"/>
        <v>65084193.275141224</v>
      </c>
      <c r="BT125" s="123">
        <f t="shared" si="644"/>
        <v>86594263.137964219</v>
      </c>
      <c r="BU125" s="123">
        <f t="shared" si="644"/>
        <v>25582098896.164654</v>
      </c>
      <c r="BV125" s="123">
        <f t="shared" si="644"/>
        <v>65189246.94409854</v>
      </c>
      <c r="BW125" s="123">
        <f t="shared" si="644"/>
        <v>-50142760.126517013</v>
      </c>
      <c r="BX125" s="123">
        <f t="shared" si="644"/>
        <v>25531956136.038147</v>
      </c>
      <c r="BY125" s="123">
        <f t="shared" ref="BY125" si="645">SUBTOTAL(9,BY12:BY122)</f>
        <v>63747083.58929912</v>
      </c>
      <c r="BZ125" s="123">
        <f t="shared" si="644"/>
        <v>100028038.28478545</v>
      </c>
      <c r="CA125" s="123">
        <f t="shared" si="644"/>
        <v>25631984174.322922</v>
      </c>
      <c r="CB125" s="123">
        <f t="shared" si="644"/>
        <v>62366204.414630406</v>
      </c>
      <c r="CC125" s="123">
        <f t="shared" si="644"/>
        <v>474409380.79972655</v>
      </c>
      <c r="CD125" s="123">
        <f t="shared" si="644"/>
        <v>26106393555.122665</v>
      </c>
      <c r="CE125" s="123">
        <f t="shared" si="644"/>
        <v>62933707.43623019</v>
      </c>
      <c r="CG125" s="122">
        <f>SUBTOTAL(9,CG12:CG122)</f>
        <v>773904648.25895464</v>
      </c>
    </row>
    <row r="126" spans="1:87" s="91" customFormat="1" ht="13.5" thickTop="1">
      <c r="CG126" s="13" t="s">
        <v>162</v>
      </c>
    </row>
    <row r="127" spans="1:87" s="91" customFormat="1">
      <c r="J127" s="113"/>
      <c r="CF127" s="133" t="s">
        <v>161</v>
      </c>
      <c r="CG127" s="134">
        <f>CG125-CG73</f>
        <v>749661030.48406005</v>
      </c>
    </row>
    <row r="128" spans="1:87" s="91" customFormat="1">
      <c r="A128" s="86"/>
      <c r="B128" s="86"/>
      <c r="C128" s="86"/>
      <c r="D128" s="86"/>
      <c r="E128" s="86"/>
      <c r="F128" s="86"/>
      <c r="G128" s="86"/>
      <c r="H128" s="86"/>
      <c r="I128" s="86"/>
      <c r="J128" s="125"/>
      <c r="K128" s="86"/>
      <c r="L128" s="86"/>
      <c r="M128" s="86"/>
      <c r="N128" s="86"/>
      <c r="O128" s="86"/>
      <c r="P128" s="86"/>
      <c r="Q128" s="86"/>
      <c r="R128" s="86"/>
      <c r="S128" s="86"/>
      <c r="T128" s="86"/>
      <c r="U128" s="86"/>
      <c r="V128" s="86"/>
      <c r="W128" s="86"/>
      <c r="X128" s="86"/>
      <c r="Y128" s="86"/>
      <c r="Z128" s="86"/>
      <c r="AA128" s="86"/>
      <c r="AB128" s="86"/>
      <c r="AC128" s="86"/>
      <c r="AD128" s="86"/>
      <c r="AE128" s="86"/>
      <c r="AF128" s="86"/>
      <c r="AG128" s="86"/>
      <c r="AH128" s="86"/>
      <c r="AI128" s="86"/>
      <c r="AJ128" s="86"/>
      <c r="AK128" s="86"/>
      <c r="AL128" s="86"/>
      <c r="AM128" s="86"/>
      <c r="AN128" s="86"/>
      <c r="AO128" s="86"/>
      <c r="AP128" s="86"/>
      <c r="AQ128" s="86"/>
      <c r="AR128" s="86"/>
      <c r="AS128" s="86"/>
      <c r="AT128" s="86"/>
      <c r="AU128" s="86"/>
      <c r="AV128" s="86"/>
      <c r="AW128" s="86"/>
      <c r="AX128" s="86"/>
      <c r="AY128" s="86"/>
      <c r="AZ128" s="86"/>
      <c r="BA128" s="86"/>
      <c r="BB128" s="86"/>
      <c r="BC128" s="86"/>
      <c r="BD128" s="86"/>
      <c r="BE128" s="86"/>
      <c r="BF128" s="86"/>
      <c r="BG128" s="86"/>
      <c r="BH128" s="86"/>
      <c r="BI128" s="86"/>
      <c r="BJ128" s="86"/>
      <c r="BK128" s="86"/>
      <c r="BL128" s="86"/>
      <c r="BM128" s="86"/>
      <c r="BN128" s="86"/>
      <c r="BO128" s="86"/>
      <c r="BP128" s="86"/>
      <c r="BQ128" s="86"/>
      <c r="BR128" s="86"/>
      <c r="BS128" s="86"/>
      <c r="BT128" s="86"/>
      <c r="BU128" s="86"/>
      <c r="BV128" s="86"/>
      <c r="BW128" s="86"/>
      <c r="BX128" s="86"/>
      <c r="BY128" s="86"/>
      <c r="BZ128" s="86"/>
      <c r="CA128" s="86"/>
      <c r="CB128" s="86"/>
      <c r="CC128" s="86"/>
      <c r="CD128" s="86"/>
      <c r="CE128" s="86"/>
      <c r="CF128" s="86"/>
      <c r="CG128" s="86"/>
    </row>
    <row r="129" spans="1:85" s="91" customFormat="1">
      <c r="A129" s="86"/>
      <c r="B129" s="86"/>
      <c r="C129" s="86"/>
      <c r="D129" s="86"/>
      <c r="E129" s="86"/>
      <c r="F129" s="86"/>
      <c r="G129" s="86"/>
      <c r="H129" s="86"/>
      <c r="I129" s="86"/>
      <c r="J129" s="90"/>
      <c r="K129" s="90"/>
      <c r="L129" s="90"/>
      <c r="M129" s="90"/>
      <c r="N129" s="90"/>
      <c r="O129" s="90"/>
      <c r="P129" s="90"/>
      <c r="Q129" s="90"/>
      <c r="R129" s="90"/>
      <c r="S129" s="90"/>
      <c r="T129" s="90"/>
      <c r="U129" s="90"/>
      <c r="V129" s="90"/>
      <c r="W129" s="90"/>
      <c r="X129" s="90"/>
      <c r="Y129" s="90"/>
      <c r="Z129" s="90"/>
      <c r="AA129" s="90"/>
      <c r="AB129" s="90"/>
      <c r="AC129" s="90"/>
      <c r="AD129" s="90"/>
      <c r="AE129" s="90"/>
      <c r="AF129" s="90"/>
      <c r="AG129" s="90"/>
      <c r="AH129" s="90"/>
      <c r="AI129" s="90"/>
      <c r="AJ129" s="90"/>
      <c r="AK129" s="90"/>
      <c r="AL129" s="90"/>
      <c r="AM129" s="90"/>
      <c r="AN129" s="90"/>
      <c r="AO129" s="90"/>
      <c r="AP129" s="90"/>
      <c r="AQ129" s="90"/>
      <c r="AR129" s="90"/>
      <c r="AS129" s="90"/>
      <c r="AT129" s="90"/>
      <c r="AU129" s="90"/>
      <c r="AV129" s="90"/>
      <c r="AW129" s="90"/>
      <c r="AX129" s="90"/>
      <c r="AY129" s="90"/>
      <c r="AZ129" s="90"/>
      <c r="BA129" s="90"/>
      <c r="BB129" s="90"/>
      <c r="BC129" s="90"/>
      <c r="BD129" s="90"/>
      <c r="BE129" s="90"/>
      <c r="BF129" s="90"/>
      <c r="BG129" s="90"/>
      <c r="BH129" s="90"/>
      <c r="BI129" s="90"/>
      <c r="BJ129" s="90"/>
      <c r="BK129" s="90"/>
      <c r="BL129" s="90"/>
      <c r="BM129" s="90"/>
      <c r="BN129" s="90"/>
      <c r="BO129" s="90"/>
      <c r="BP129" s="90"/>
      <c r="BQ129" s="90"/>
      <c r="BR129" s="90"/>
      <c r="BS129" s="90"/>
      <c r="BT129" s="90"/>
      <c r="BU129" s="90"/>
      <c r="BV129" s="90"/>
      <c r="BW129" s="90"/>
      <c r="BX129" s="90"/>
      <c r="BY129" s="90"/>
      <c r="BZ129" s="90"/>
      <c r="CA129" s="90"/>
      <c r="CB129" s="90"/>
      <c r="CC129" s="90"/>
      <c r="CD129" s="90"/>
      <c r="CE129" s="90"/>
      <c r="CF129" s="90"/>
      <c r="CG129" s="135"/>
    </row>
    <row r="130" spans="1:85" s="91" customFormat="1">
      <c r="A130" s="86"/>
      <c r="B130" s="86"/>
      <c r="C130" s="90"/>
      <c r="D130" s="90"/>
      <c r="E130" s="90"/>
      <c r="F130" s="90"/>
      <c r="G130" s="90"/>
      <c r="H130" s="90"/>
      <c r="I130" s="90"/>
      <c r="J130" s="90"/>
      <c r="K130" s="90"/>
      <c r="L130" s="90"/>
      <c r="M130" s="90"/>
      <c r="N130" s="90"/>
      <c r="O130" s="90"/>
      <c r="P130" s="90"/>
      <c r="Q130" s="90"/>
      <c r="R130" s="90"/>
      <c r="S130" s="90"/>
      <c r="T130" s="90"/>
      <c r="U130" s="90"/>
      <c r="V130" s="90"/>
      <c r="W130" s="90"/>
      <c r="X130" s="90"/>
      <c r="Y130" s="90"/>
      <c r="Z130" s="90"/>
      <c r="AA130" s="90"/>
      <c r="AB130" s="90"/>
      <c r="AC130" s="90"/>
      <c r="AD130" s="90"/>
      <c r="AE130" s="90"/>
      <c r="AF130" s="90"/>
      <c r="AG130" s="90"/>
      <c r="AH130" s="90"/>
      <c r="AI130" s="90"/>
      <c r="AJ130" s="90"/>
      <c r="AK130" s="90"/>
      <c r="AL130" s="90"/>
      <c r="AM130" s="90"/>
      <c r="AN130" s="90"/>
      <c r="AO130" s="90"/>
      <c r="AP130" s="90"/>
      <c r="AQ130" s="90"/>
      <c r="AR130" s="90"/>
      <c r="AS130" s="90"/>
      <c r="AT130" s="90"/>
      <c r="AU130" s="90"/>
      <c r="AV130" s="90"/>
      <c r="AW130" s="90"/>
      <c r="AX130" s="90"/>
      <c r="AY130" s="90"/>
      <c r="AZ130" s="90"/>
      <c r="BA130" s="90"/>
      <c r="BB130" s="90"/>
      <c r="BC130" s="90"/>
      <c r="BD130" s="90"/>
      <c r="BE130" s="90"/>
      <c r="BF130" s="90"/>
      <c r="BG130" s="90"/>
      <c r="BH130" s="90"/>
      <c r="BI130" s="90"/>
      <c r="BJ130" s="90"/>
      <c r="BK130" s="90"/>
      <c r="BL130" s="90"/>
      <c r="BM130" s="90"/>
      <c r="BN130" s="90"/>
      <c r="BO130" s="90"/>
      <c r="BP130" s="90"/>
      <c r="BQ130" s="90"/>
      <c r="BR130" s="90"/>
      <c r="BS130" s="90"/>
      <c r="BT130" s="90"/>
      <c r="BU130" s="90"/>
      <c r="BV130" s="90"/>
      <c r="BW130" s="90"/>
      <c r="BX130" s="90"/>
      <c r="BY130" s="90"/>
      <c r="BZ130" s="90"/>
      <c r="CA130" s="90"/>
      <c r="CB130" s="90"/>
      <c r="CC130" s="90"/>
      <c r="CD130" s="90"/>
      <c r="CE130" s="90"/>
      <c r="CF130" s="90"/>
      <c r="CG130" s="90"/>
    </row>
    <row r="131" spans="1:85" s="91" customFormat="1">
      <c r="A131" s="90"/>
      <c r="B131" s="90"/>
      <c r="C131" s="90"/>
      <c r="D131" s="90"/>
      <c r="E131" s="90"/>
      <c r="F131" s="90"/>
      <c r="G131" s="90"/>
      <c r="H131" s="90"/>
      <c r="I131" s="90"/>
      <c r="J131" s="90"/>
      <c r="K131" s="90"/>
      <c r="L131" s="90"/>
      <c r="M131" s="90"/>
      <c r="N131" s="90"/>
      <c r="O131" s="90"/>
      <c r="P131" s="90"/>
      <c r="Q131" s="90"/>
      <c r="R131" s="90"/>
      <c r="S131" s="90"/>
      <c r="T131" s="90"/>
      <c r="U131" s="90"/>
      <c r="V131" s="90"/>
      <c r="W131" s="90"/>
      <c r="X131" s="90"/>
      <c r="Y131" s="90"/>
      <c r="Z131" s="90"/>
      <c r="AA131" s="90"/>
      <c r="AB131" s="90"/>
      <c r="AC131" s="90"/>
      <c r="AD131" s="90"/>
      <c r="AE131" s="90"/>
      <c r="AF131" s="90"/>
      <c r="AG131" s="90"/>
      <c r="AH131" s="90"/>
      <c r="AI131" s="90"/>
      <c r="AJ131" s="90"/>
      <c r="AK131" s="90"/>
      <c r="AL131" s="90"/>
      <c r="AM131" s="90"/>
      <c r="AN131" s="90"/>
      <c r="AO131" s="90"/>
      <c r="AP131" s="90"/>
      <c r="AQ131" s="90"/>
      <c r="AR131" s="90"/>
      <c r="AS131" s="90"/>
      <c r="AT131" s="90"/>
      <c r="AU131" s="90"/>
      <c r="AV131" s="90"/>
      <c r="AW131" s="90"/>
      <c r="AX131" s="90"/>
      <c r="AY131" s="90"/>
      <c r="AZ131" s="90"/>
      <c r="BA131" s="90"/>
      <c r="BB131" s="90"/>
      <c r="BC131" s="90"/>
      <c r="BD131" s="90"/>
      <c r="BE131" s="90"/>
      <c r="BF131" s="90"/>
      <c r="BG131" s="90"/>
      <c r="BH131" s="90"/>
      <c r="BI131" s="90"/>
      <c r="BJ131" s="90"/>
      <c r="BK131" s="90"/>
      <c r="BL131" s="90"/>
      <c r="BM131" s="90"/>
      <c r="BN131" s="90"/>
      <c r="BO131" s="90"/>
      <c r="BP131" s="90"/>
      <c r="BQ131" s="90"/>
      <c r="BR131" s="90"/>
      <c r="BS131" s="90"/>
      <c r="BT131" s="90"/>
      <c r="BU131" s="90"/>
      <c r="BV131" s="90"/>
      <c r="BW131" s="90"/>
      <c r="BX131" s="90"/>
      <c r="BY131" s="90"/>
      <c r="BZ131" s="90"/>
      <c r="CA131" s="90"/>
      <c r="CB131" s="90"/>
      <c r="CC131" s="90"/>
      <c r="CD131" s="90"/>
      <c r="CE131" s="90"/>
      <c r="CF131" s="90"/>
      <c r="CG131" s="125"/>
    </row>
    <row r="132" spans="1:85" s="91" customFormat="1">
      <c r="A132" s="90"/>
      <c r="B132" s="90"/>
      <c r="C132" s="90"/>
      <c r="D132" s="90"/>
      <c r="E132" s="90"/>
      <c r="F132" s="90"/>
      <c r="G132" s="90"/>
      <c r="H132" s="90"/>
      <c r="I132" s="90"/>
      <c r="J132" s="90"/>
      <c r="K132" s="90"/>
      <c r="L132" s="90"/>
      <c r="M132" s="90"/>
      <c r="N132" s="90"/>
      <c r="O132" s="90"/>
      <c r="P132" s="90"/>
      <c r="Q132" s="90"/>
      <c r="R132" s="90"/>
      <c r="S132" s="90"/>
      <c r="T132" s="90"/>
      <c r="U132" s="90"/>
      <c r="V132" s="90"/>
      <c r="W132" s="90"/>
      <c r="X132" s="90"/>
      <c r="Y132" s="90"/>
      <c r="Z132" s="90"/>
      <c r="AA132" s="90"/>
      <c r="AB132" s="90"/>
      <c r="AC132" s="90"/>
      <c r="AD132" s="90"/>
      <c r="AE132" s="90"/>
      <c r="AF132" s="90"/>
      <c r="AG132" s="90"/>
      <c r="AH132" s="90"/>
      <c r="AI132" s="90"/>
      <c r="AJ132" s="90"/>
      <c r="AK132" s="90"/>
      <c r="AL132" s="90"/>
      <c r="AM132" s="90"/>
      <c r="AN132" s="90"/>
      <c r="AO132" s="90"/>
      <c r="AP132" s="90"/>
      <c r="AQ132" s="90"/>
      <c r="AR132" s="90"/>
      <c r="AS132" s="90"/>
      <c r="AT132" s="90"/>
      <c r="AU132" s="90"/>
      <c r="AV132" s="90"/>
      <c r="AW132" s="90"/>
      <c r="AX132" s="90"/>
      <c r="AY132" s="90"/>
      <c r="AZ132" s="90"/>
      <c r="BA132" s="90"/>
      <c r="BB132" s="90"/>
      <c r="BC132" s="90"/>
      <c r="BD132" s="90"/>
      <c r="BE132" s="90"/>
      <c r="BF132" s="90"/>
      <c r="BG132" s="90"/>
      <c r="BH132" s="90"/>
      <c r="BI132" s="90"/>
      <c r="BJ132" s="90"/>
      <c r="BK132" s="90"/>
      <c r="BL132" s="90"/>
      <c r="BM132" s="90"/>
      <c r="BN132" s="90"/>
      <c r="BO132" s="90"/>
      <c r="BP132" s="90"/>
      <c r="BQ132" s="90"/>
      <c r="BR132" s="90"/>
      <c r="BS132" s="90"/>
      <c r="BT132" s="90"/>
      <c r="BU132" s="90"/>
      <c r="BV132" s="90"/>
      <c r="BW132" s="90"/>
      <c r="BX132" s="90"/>
      <c r="BY132" s="90"/>
      <c r="BZ132" s="90"/>
      <c r="CA132" s="90"/>
      <c r="CB132" s="90"/>
      <c r="CC132" s="90"/>
      <c r="CD132" s="90"/>
      <c r="CE132" s="90"/>
      <c r="CF132" s="90"/>
      <c r="CG132" s="86"/>
    </row>
    <row r="133" spans="1:85" s="91" customFormat="1">
      <c r="A133" s="90"/>
      <c r="B133" s="90"/>
      <c r="C133" s="90"/>
      <c r="D133" s="90"/>
      <c r="E133" s="90"/>
      <c r="F133" s="90"/>
      <c r="G133" s="90"/>
      <c r="H133" s="90"/>
      <c r="I133" s="90"/>
      <c r="J133" s="90"/>
      <c r="K133" s="90"/>
      <c r="L133" s="90"/>
      <c r="M133" s="90"/>
      <c r="N133" s="90"/>
      <c r="O133" s="90"/>
      <c r="P133" s="90"/>
      <c r="Q133" s="90"/>
      <c r="R133" s="90"/>
      <c r="S133" s="90"/>
      <c r="T133" s="90"/>
      <c r="U133" s="90"/>
      <c r="V133" s="90"/>
      <c r="W133" s="90"/>
      <c r="X133" s="90"/>
      <c r="Y133" s="90"/>
      <c r="Z133" s="90"/>
      <c r="AA133" s="90"/>
      <c r="AB133" s="90"/>
      <c r="AC133" s="90"/>
      <c r="AD133" s="90"/>
      <c r="AE133" s="90"/>
      <c r="AF133" s="90"/>
      <c r="AG133" s="90"/>
      <c r="AH133" s="90"/>
      <c r="AI133" s="90"/>
      <c r="AJ133" s="90"/>
      <c r="AK133" s="90"/>
      <c r="AL133" s="90"/>
      <c r="AM133" s="90"/>
      <c r="AN133" s="90"/>
      <c r="AO133" s="90"/>
      <c r="AP133" s="90"/>
      <c r="AQ133" s="90"/>
      <c r="AR133" s="90"/>
      <c r="AS133" s="90"/>
      <c r="AT133" s="90"/>
      <c r="AU133" s="90"/>
      <c r="AV133" s="90"/>
      <c r="AW133" s="90"/>
      <c r="AX133" s="90"/>
      <c r="AY133" s="90"/>
      <c r="AZ133" s="90"/>
      <c r="BA133" s="90"/>
      <c r="BB133" s="90"/>
      <c r="BC133" s="90"/>
      <c r="BD133" s="90"/>
      <c r="BE133" s="90"/>
      <c r="BF133" s="90"/>
      <c r="BG133" s="90"/>
      <c r="BH133" s="90"/>
      <c r="BI133" s="90"/>
      <c r="BJ133" s="90"/>
      <c r="BK133" s="90"/>
      <c r="BL133" s="90"/>
      <c r="BM133" s="90"/>
      <c r="BN133" s="90"/>
      <c r="BO133" s="90"/>
      <c r="BP133" s="90"/>
      <c r="BQ133" s="90"/>
      <c r="BR133" s="90"/>
      <c r="BS133" s="90"/>
      <c r="BT133" s="90"/>
      <c r="BU133" s="86"/>
      <c r="BV133" s="86"/>
      <c r="BW133" s="90"/>
      <c r="BX133" s="90"/>
      <c r="BY133" s="90"/>
      <c r="BZ133" s="90"/>
      <c r="CA133" s="86"/>
      <c r="CB133" s="90"/>
      <c r="CC133" s="90"/>
      <c r="CD133" s="90"/>
      <c r="CE133" s="90"/>
      <c r="CF133" s="90"/>
      <c r="CG133" s="86"/>
    </row>
    <row r="134" spans="1:85" s="91" customFormat="1">
      <c r="A134" s="90"/>
      <c r="B134" s="90"/>
      <c r="C134" s="90"/>
      <c r="D134" s="90"/>
      <c r="E134" s="90"/>
      <c r="F134" s="90"/>
      <c r="G134" s="90"/>
      <c r="H134" s="90"/>
      <c r="I134" s="90"/>
      <c r="J134" s="90"/>
      <c r="K134" s="90"/>
      <c r="L134" s="90"/>
      <c r="M134" s="90"/>
      <c r="N134" s="90"/>
      <c r="O134" s="90"/>
      <c r="P134" s="90"/>
      <c r="Q134" s="90"/>
      <c r="R134" s="90"/>
      <c r="S134" s="90"/>
      <c r="T134" s="90"/>
      <c r="U134" s="90"/>
      <c r="V134" s="90"/>
      <c r="W134" s="90"/>
      <c r="X134" s="90"/>
      <c r="Y134" s="90"/>
      <c r="Z134" s="90"/>
      <c r="AA134" s="90"/>
      <c r="AB134" s="90"/>
      <c r="AC134" s="90"/>
      <c r="AD134" s="90"/>
      <c r="AE134" s="90"/>
      <c r="AF134" s="90"/>
      <c r="AG134" s="90"/>
      <c r="AH134" s="90"/>
      <c r="AI134" s="90"/>
      <c r="AJ134" s="90"/>
      <c r="AK134" s="90"/>
      <c r="AL134" s="90"/>
      <c r="AM134" s="90"/>
      <c r="AN134" s="90"/>
      <c r="AO134" s="90"/>
      <c r="AP134" s="90"/>
      <c r="AQ134" s="90"/>
      <c r="AR134" s="90"/>
      <c r="AS134" s="90"/>
      <c r="AT134" s="90"/>
      <c r="AU134" s="90"/>
      <c r="AV134" s="90"/>
      <c r="AW134" s="90"/>
      <c r="AX134" s="90"/>
      <c r="AY134" s="90"/>
      <c r="AZ134" s="90"/>
      <c r="BA134" s="90"/>
      <c r="BB134" s="90"/>
      <c r="BC134" s="90"/>
      <c r="BD134" s="90"/>
      <c r="BE134" s="90"/>
      <c r="BF134" s="90"/>
      <c r="BG134" s="90"/>
      <c r="BH134" s="90"/>
      <c r="BI134" s="90"/>
      <c r="BJ134" s="90"/>
      <c r="BK134" s="90"/>
      <c r="BL134" s="90"/>
      <c r="BM134" s="90"/>
      <c r="BN134" s="90"/>
      <c r="BO134" s="90"/>
      <c r="BP134" s="90"/>
      <c r="BQ134" s="90"/>
      <c r="BR134" s="90"/>
      <c r="BS134" s="90"/>
      <c r="BT134" s="90"/>
      <c r="BU134" s="86"/>
      <c r="BV134" s="86"/>
      <c r="BW134" s="90"/>
      <c r="BX134" s="90"/>
      <c r="BY134" s="90"/>
      <c r="BZ134" s="90"/>
      <c r="CA134" s="86"/>
      <c r="CB134" s="90"/>
      <c r="CC134" s="90"/>
      <c r="CD134" s="90"/>
      <c r="CE134" s="90"/>
      <c r="CF134" s="90"/>
      <c r="CG134" s="86"/>
    </row>
    <row r="135" spans="1:85" s="91" customFormat="1">
      <c r="A135" s="90"/>
      <c r="B135" s="90"/>
      <c r="C135" s="90"/>
      <c r="D135" s="90"/>
      <c r="E135" s="90"/>
      <c r="F135" s="90"/>
      <c r="G135" s="90"/>
      <c r="H135" s="90"/>
      <c r="I135" s="90"/>
      <c r="J135" s="90"/>
      <c r="K135" s="90"/>
      <c r="L135" s="90"/>
      <c r="M135" s="90"/>
      <c r="N135" s="90"/>
      <c r="O135" s="90"/>
      <c r="P135" s="90"/>
      <c r="Q135" s="90"/>
      <c r="R135" s="90"/>
      <c r="S135" s="90"/>
      <c r="T135" s="90"/>
      <c r="U135" s="90"/>
      <c r="V135" s="90"/>
      <c r="W135" s="90"/>
      <c r="X135" s="90"/>
      <c r="Y135" s="90"/>
      <c r="Z135" s="90"/>
      <c r="AA135" s="90"/>
      <c r="AB135" s="90"/>
      <c r="AC135" s="90"/>
      <c r="AD135" s="90"/>
      <c r="AE135" s="90"/>
      <c r="AF135" s="90"/>
      <c r="AG135" s="90"/>
      <c r="AH135" s="90"/>
      <c r="AI135" s="90"/>
      <c r="AJ135" s="90"/>
      <c r="AK135" s="90"/>
      <c r="AL135" s="90"/>
      <c r="AM135" s="90"/>
      <c r="AN135" s="90"/>
      <c r="AO135" s="90"/>
      <c r="AP135" s="90"/>
      <c r="AQ135" s="90"/>
      <c r="AR135" s="90"/>
      <c r="AS135" s="90"/>
      <c r="AT135" s="90"/>
      <c r="AU135" s="90"/>
      <c r="AV135" s="90"/>
      <c r="AW135" s="90"/>
      <c r="AX135" s="90"/>
      <c r="AY135" s="90"/>
      <c r="AZ135" s="90"/>
      <c r="BA135" s="90"/>
      <c r="BB135" s="90"/>
      <c r="BC135" s="90"/>
      <c r="BD135" s="90"/>
      <c r="BE135" s="90"/>
      <c r="BF135" s="90"/>
      <c r="BG135" s="90"/>
      <c r="BH135" s="90"/>
      <c r="BI135" s="90"/>
      <c r="BJ135" s="90"/>
      <c r="BK135" s="90"/>
      <c r="BL135" s="90"/>
      <c r="BM135" s="90"/>
      <c r="BN135" s="90"/>
      <c r="BO135" s="90"/>
      <c r="BP135" s="90"/>
      <c r="BQ135" s="90"/>
      <c r="BR135" s="90"/>
      <c r="BS135" s="90"/>
      <c r="BT135" s="90"/>
      <c r="BU135" s="90"/>
      <c r="BV135" s="90"/>
      <c r="BW135" s="90"/>
      <c r="BX135" s="90"/>
      <c r="BY135" s="90"/>
      <c r="BZ135" s="90"/>
      <c r="CA135" s="90"/>
      <c r="CB135" s="90"/>
      <c r="CC135" s="90"/>
      <c r="CD135" s="90"/>
      <c r="CE135" s="90"/>
      <c r="CF135" s="90"/>
      <c r="CG135" s="90"/>
    </row>
    <row r="136" spans="1:85" s="91" customFormat="1"/>
    <row r="137" spans="1:85" s="91" customFormat="1"/>
    <row r="138" spans="1:85" s="91" customFormat="1"/>
    <row r="139" spans="1:85" s="91" customFormat="1"/>
    <row r="140" spans="1:85" s="91" customFormat="1"/>
    <row r="141" spans="1:85" s="91" customFormat="1"/>
    <row r="142" spans="1:85" s="91" customFormat="1"/>
    <row r="143" spans="1:85" s="91" customFormat="1"/>
    <row r="144" spans="1:85" s="91" customFormat="1"/>
    <row r="145" s="91" customFormat="1"/>
    <row r="146" s="91" customFormat="1"/>
    <row r="147" s="91" customFormat="1"/>
    <row r="148" s="91" customFormat="1"/>
    <row r="149" s="91" customFormat="1"/>
    <row r="150" s="91" customFormat="1"/>
    <row r="151" s="91" customFormat="1"/>
    <row r="152" s="91" customFormat="1"/>
    <row r="153" s="91" customFormat="1"/>
    <row r="154" s="91" customFormat="1"/>
    <row r="155" s="91" customFormat="1"/>
    <row r="156" s="91" customFormat="1"/>
    <row r="157" s="91" customFormat="1"/>
    <row r="158" s="91" customFormat="1"/>
    <row r="159" s="91" customFormat="1"/>
    <row r="160" s="91" customFormat="1"/>
    <row r="161" s="91" customFormat="1"/>
    <row r="162" s="91" customFormat="1"/>
    <row r="163" s="91" customFormat="1"/>
    <row r="164" s="91" customFormat="1"/>
    <row r="165" s="91" customFormat="1"/>
    <row r="166" s="91" customFormat="1"/>
    <row r="167" s="91" customFormat="1"/>
    <row r="168" s="91" customFormat="1"/>
    <row r="169" s="91" customFormat="1"/>
    <row r="170" s="91" customFormat="1"/>
    <row r="171" s="91" customFormat="1"/>
    <row r="172" s="91" customFormat="1"/>
    <row r="173" s="91" customFormat="1"/>
    <row r="174" s="91" customFormat="1"/>
    <row r="175" s="91" customFormat="1"/>
    <row r="176" s="91" customFormat="1"/>
    <row r="177" s="91" customFormat="1"/>
    <row r="178" s="91" customFormat="1"/>
    <row r="179" s="91" customFormat="1"/>
    <row r="180" s="91" customFormat="1"/>
    <row r="181" s="91" customFormat="1"/>
    <row r="182" s="91" customFormat="1"/>
    <row r="183" s="91" customFormat="1"/>
    <row r="184" s="91" customFormat="1"/>
    <row r="185" s="91" customFormat="1"/>
    <row r="186" s="91" customFormat="1"/>
    <row r="187" s="91" customFormat="1"/>
    <row r="188" s="91" customFormat="1"/>
    <row r="189" s="91" customFormat="1"/>
    <row r="190" s="91" customFormat="1"/>
    <row r="191" s="91" customFormat="1"/>
    <row r="192" s="91" customFormat="1"/>
    <row r="193" s="91" customFormat="1"/>
  </sheetData>
  <mergeCells count="1">
    <mergeCell ref="CG6:CG7"/>
  </mergeCells>
  <phoneticPr fontId="5" type="noConversion"/>
  <pageMargins left="0.75" right="0.75" top="1" bottom="1" header="0.5" footer="0.5"/>
  <pageSetup scale="43" firstPageNumber="4" orientation="landscape" useFirstPageNumber="1" r:id="rId1"/>
  <headerFooter alignWithMargins="0">
    <oddFooter>&amp;CPage 6.1.&amp;P</oddFooter>
  </headerFooter>
  <rowBreaks count="1" manualBreakCount="1">
    <brk id="76" min="9" max="102" man="1"/>
  </rowBreaks>
  <colBreaks count="6" manualBreakCount="6">
    <brk id="21" max="128" man="1"/>
    <brk id="33" max="128" man="1"/>
    <brk id="45" max="128" man="1"/>
    <brk id="57" max="126" man="1"/>
    <brk id="69" max="126" man="1"/>
    <brk id="81" max="126" man="1"/>
  </colBreaks>
</worksheet>
</file>

<file path=xl/worksheets/sheet7.xml><?xml version="1.0" encoding="utf-8"?>
<worksheet xmlns="http://schemas.openxmlformats.org/spreadsheetml/2006/main" xmlns:r="http://schemas.openxmlformats.org/officeDocument/2006/relationships">
  <sheetPr>
    <pageSetUpPr fitToPage="1"/>
  </sheetPr>
  <dimension ref="A3:Q72"/>
  <sheetViews>
    <sheetView view="pageBreakPreview" zoomScale="60" zoomScaleNormal="100" workbookViewId="0"/>
  </sheetViews>
  <sheetFormatPr defaultColWidth="10" defaultRowHeight="12.75"/>
  <cols>
    <col min="1" max="1" width="2.5703125" style="154" customWidth="1"/>
    <col min="2" max="2" width="7.140625" style="154" customWidth="1"/>
    <col min="3" max="3" width="30.28515625" style="154" customWidth="1"/>
    <col min="4" max="4" width="9.7109375" style="154" customWidth="1"/>
    <col min="5" max="5" width="4.7109375" style="154" customWidth="1"/>
    <col min="6" max="6" width="14.42578125" style="154" customWidth="1"/>
    <col min="7" max="7" width="12" style="154" bestFit="1" customWidth="1"/>
    <col min="8" max="8" width="10.28515625" style="154" customWidth="1"/>
    <col min="9" max="9" width="14.140625" style="154" customWidth="1"/>
    <col min="10" max="10" width="8.28515625" style="154" customWidth="1"/>
    <col min="11" max="11" width="10" style="154"/>
    <col min="12" max="12" width="11.5703125" style="154" bestFit="1" customWidth="1"/>
    <col min="13" max="13" width="10.5703125" style="154" bestFit="1" customWidth="1"/>
    <col min="14" max="15" width="11.7109375" style="154" bestFit="1" customWidth="1"/>
    <col min="16" max="16" width="11.5703125" style="154" bestFit="1" customWidth="1"/>
    <col min="17" max="17" width="11.7109375" style="154" bestFit="1" customWidth="1"/>
    <col min="18" max="255" width="10" style="154"/>
    <col min="256" max="256" width="2.5703125" style="154" customWidth="1"/>
    <col min="257" max="257" width="7.140625" style="154" customWidth="1"/>
    <col min="258" max="258" width="23.5703125" style="154" customWidth="1"/>
    <col min="259" max="259" width="9.7109375" style="154" customWidth="1"/>
    <col min="260" max="260" width="0" style="154" hidden="1" customWidth="1"/>
    <col min="261" max="261" width="4.7109375" style="154" customWidth="1"/>
    <col min="262" max="262" width="14.42578125" style="154" customWidth="1"/>
    <col min="263" max="263" width="11.140625" style="154" customWidth="1"/>
    <col min="264" max="264" width="10.28515625" style="154" customWidth="1"/>
    <col min="265" max="265" width="13" style="154" customWidth="1"/>
    <col min="266" max="266" width="8.28515625" style="154" customWidth="1"/>
    <col min="267" max="511" width="10" style="154"/>
    <col min="512" max="512" width="2.5703125" style="154" customWidth="1"/>
    <col min="513" max="513" width="7.140625" style="154" customWidth="1"/>
    <col min="514" max="514" width="23.5703125" style="154" customWidth="1"/>
    <col min="515" max="515" width="9.7109375" style="154" customWidth="1"/>
    <col min="516" max="516" width="0" style="154" hidden="1" customWidth="1"/>
    <col min="517" max="517" width="4.7109375" style="154" customWidth="1"/>
    <col min="518" max="518" width="14.42578125" style="154" customWidth="1"/>
    <col min="519" max="519" width="11.140625" style="154" customWidth="1"/>
    <col min="520" max="520" width="10.28515625" style="154" customWidth="1"/>
    <col min="521" max="521" width="13" style="154" customWidth="1"/>
    <col min="522" max="522" width="8.28515625" style="154" customWidth="1"/>
    <col min="523" max="767" width="10" style="154"/>
    <col min="768" max="768" width="2.5703125" style="154" customWidth="1"/>
    <col min="769" max="769" width="7.140625" style="154" customWidth="1"/>
    <col min="770" max="770" width="23.5703125" style="154" customWidth="1"/>
    <col min="771" max="771" width="9.7109375" style="154" customWidth="1"/>
    <col min="772" max="772" width="0" style="154" hidden="1" customWidth="1"/>
    <col min="773" max="773" width="4.7109375" style="154" customWidth="1"/>
    <col min="774" max="774" width="14.42578125" style="154" customWidth="1"/>
    <col min="775" max="775" width="11.140625" style="154" customWidth="1"/>
    <col min="776" max="776" width="10.28515625" style="154" customWidth="1"/>
    <col min="777" max="777" width="13" style="154" customWidth="1"/>
    <col min="778" max="778" width="8.28515625" style="154" customWidth="1"/>
    <col min="779" max="1023" width="10" style="154"/>
    <col min="1024" max="1024" width="2.5703125" style="154" customWidth="1"/>
    <col min="1025" max="1025" width="7.140625" style="154" customWidth="1"/>
    <col min="1026" max="1026" width="23.5703125" style="154" customWidth="1"/>
    <col min="1027" max="1027" width="9.7109375" style="154" customWidth="1"/>
    <col min="1028" max="1028" width="0" style="154" hidden="1" customWidth="1"/>
    <col min="1029" max="1029" width="4.7109375" style="154" customWidth="1"/>
    <col min="1030" max="1030" width="14.42578125" style="154" customWidth="1"/>
    <col min="1031" max="1031" width="11.140625" style="154" customWidth="1"/>
    <col min="1032" max="1032" width="10.28515625" style="154" customWidth="1"/>
    <col min="1033" max="1033" width="13" style="154" customWidth="1"/>
    <col min="1034" max="1034" width="8.28515625" style="154" customWidth="1"/>
    <col min="1035" max="1279" width="10" style="154"/>
    <col min="1280" max="1280" width="2.5703125" style="154" customWidth="1"/>
    <col min="1281" max="1281" width="7.140625" style="154" customWidth="1"/>
    <col min="1282" max="1282" width="23.5703125" style="154" customWidth="1"/>
    <col min="1283" max="1283" width="9.7109375" style="154" customWidth="1"/>
    <col min="1284" max="1284" width="0" style="154" hidden="1" customWidth="1"/>
    <col min="1285" max="1285" width="4.7109375" style="154" customWidth="1"/>
    <col min="1286" max="1286" width="14.42578125" style="154" customWidth="1"/>
    <col min="1287" max="1287" width="11.140625" style="154" customWidth="1"/>
    <col min="1288" max="1288" width="10.28515625" style="154" customWidth="1"/>
    <col min="1289" max="1289" width="13" style="154" customWidth="1"/>
    <col min="1290" max="1290" width="8.28515625" style="154" customWidth="1"/>
    <col min="1291" max="1535" width="10" style="154"/>
    <col min="1536" max="1536" width="2.5703125" style="154" customWidth="1"/>
    <col min="1537" max="1537" width="7.140625" style="154" customWidth="1"/>
    <col min="1538" max="1538" width="23.5703125" style="154" customWidth="1"/>
    <col min="1539" max="1539" width="9.7109375" style="154" customWidth="1"/>
    <col min="1540" max="1540" width="0" style="154" hidden="1" customWidth="1"/>
    <col min="1541" max="1541" width="4.7109375" style="154" customWidth="1"/>
    <col min="1542" max="1542" width="14.42578125" style="154" customWidth="1"/>
    <col min="1543" max="1543" width="11.140625" style="154" customWidth="1"/>
    <col min="1544" max="1544" width="10.28515625" style="154" customWidth="1"/>
    <col min="1545" max="1545" width="13" style="154" customWidth="1"/>
    <col min="1546" max="1546" width="8.28515625" style="154" customWidth="1"/>
    <col min="1547" max="1791" width="10" style="154"/>
    <col min="1792" max="1792" width="2.5703125" style="154" customWidth="1"/>
    <col min="1793" max="1793" width="7.140625" style="154" customWidth="1"/>
    <col min="1794" max="1794" width="23.5703125" style="154" customWidth="1"/>
    <col min="1795" max="1795" width="9.7109375" style="154" customWidth="1"/>
    <col min="1796" max="1796" width="0" style="154" hidden="1" customWidth="1"/>
    <col min="1797" max="1797" width="4.7109375" style="154" customWidth="1"/>
    <col min="1798" max="1798" width="14.42578125" style="154" customWidth="1"/>
    <col min="1799" max="1799" width="11.140625" style="154" customWidth="1"/>
    <col min="1800" max="1800" width="10.28515625" style="154" customWidth="1"/>
    <col min="1801" max="1801" width="13" style="154" customWidth="1"/>
    <col min="1802" max="1802" width="8.28515625" style="154" customWidth="1"/>
    <col min="1803" max="2047" width="10" style="154"/>
    <col min="2048" max="2048" width="2.5703125" style="154" customWidth="1"/>
    <col min="2049" max="2049" width="7.140625" style="154" customWidth="1"/>
    <col min="2050" max="2050" width="23.5703125" style="154" customWidth="1"/>
    <col min="2051" max="2051" width="9.7109375" style="154" customWidth="1"/>
    <col min="2052" max="2052" width="0" style="154" hidden="1" customWidth="1"/>
    <col min="2053" max="2053" width="4.7109375" style="154" customWidth="1"/>
    <col min="2054" max="2054" width="14.42578125" style="154" customWidth="1"/>
    <col min="2055" max="2055" width="11.140625" style="154" customWidth="1"/>
    <col min="2056" max="2056" width="10.28515625" style="154" customWidth="1"/>
    <col min="2057" max="2057" width="13" style="154" customWidth="1"/>
    <col min="2058" max="2058" width="8.28515625" style="154" customWidth="1"/>
    <col min="2059" max="2303" width="10" style="154"/>
    <col min="2304" max="2304" width="2.5703125" style="154" customWidth="1"/>
    <col min="2305" max="2305" width="7.140625" style="154" customWidth="1"/>
    <col min="2306" max="2306" width="23.5703125" style="154" customWidth="1"/>
    <col min="2307" max="2307" width="9.7109375" style="154" customWidth="1"/>
    <col min="2308" max="2308" width="0" style="154" hidden="1" customWidth="1"/>
    <col min="2309" max="2309" width="4.7109375" style="154" customWidth="1"/>
    <col min="2310" max="2310" width="14.42578125" style="154" customWidth="1"/>
    <col min="2311" max="2311" width="11.140625" style="154" customWidth="1"/>
    <col min="2312" max="2312" width="10.28515625" style="154" customWidth="1"/>
    <col min="2313" max="2313" width="13" style="154" customWidth="1"/>
    <col min="2314" max="2314" width="8.28515625" style="154" customWidth="1"/>
    <col min="2315" max="2559" width="10" style="154"/>
    <col min="2560" max="2560" width="2.5703125" style="154" customWidth="1"/>
    <col min="2561" max="2561" width="7.140625" style="154" customWidth="1"/>
    <col min="2562" max="2562" width="23.5703125" style="154" customWidth="1"/>
    <col min="2563" max="2563" width="9.7109375" style="154" customWidth="1"/>
    <col min="2564" max="2564" width="0" style="154" hidden="1" customWidth="1"/>
    <col min="2565" max="2565" width="4.7109375" style="154" customWidth="1"/>
    <col min="2566" max="2566" width="14.42578125" style="154" customWidth="1"/>
    <col min="2567" max="2567" width="11.140625" style="154" customWidth="1"/>
    <col min="2568" max="2568" width="10.28515625" style="154" customWidth="1"/>
    <col min="2569" max="2569" width="13" style="154" customWidth="1"/>
    <col min="2570" max="2570" width="8.28515625" style="154" customWidth="1"/>
    <col min="2571" max="2815" width="10" style="154"/>
    <col min="2816" max="2816" width="2.5703125" style="154" customWidth="1"/>
    <col min="2817" max="2817" width="7.140625" style="154" customWidth="1"/>
    <col min="2818" max="2818" width="23.5703125" style="154" customWidth="1"/>
    <col min="2819" max="2819" width="9.7109375" style="154" customWidth="1"/>
    <col min="2820" max="2820" width="0" style="154" hidden="1" customWidth="1"/>
    <col min="2821" max="2821" width="4.7109375" style="154" customWidth="1"/>
    <col min="2822" max="2822" width="14.42578125" style="154" customWidth="1"/>
    <col min="2823" max="2823" width="11.140625" style="154" customWidth="1"/>
    <col min="2824" max="2824" width="10.28515625" style="154" customWidth="1"/>
    <col min="2825" max="2825" width="13" style="154" customWidth="1"/>
    <col min="2826" max="2826" width="8.28515625" style="154" customWidth="1"/>
    <col min="2827" max="3071" width="10" style="154"/>
    <col min="3072" max="3072" width="2.5703125" style="154" customWidth="1"/>
    <col min="3073" max="3073" width="7.140625" style="154" customWidth="1"/>
    <col min="3074" max="3074" width="23.5703125" style="154" customWidth="1"/>
    <col min="3075" max="3075" width="9.7109375" style="154" customWidth="1"/>
    <col min="3076" max="3076" width="0" style="154" hidden="1" customWidth="1"/>
    <col min="3077" max="3077" width="4.7109375" style="154" customWidth="1"/>
    <col min="3078" max="3078" width="14.42578125" style="154" customWidth="1"/>
    <col min="3079" max="3079" width="11.140625" style="154" customWidth="1"/>
    <col min="3080" max="3080" width="10.28515625" style="154" customWidth="1"/>
    <col min="3081" max="3081" width="13" style="154" customWidth="1"/>
    <col min="3082" max="3082" width="8.28515625" style="154" customWidth="1"/>
    <col min="3083" max="3327" width="10" style="154"/>
    <col min="3328" max="3328" width="2.5703125" style="154" customWidth="1"/>
    <col min="3329" max="3329" width="7.140625" style="154" customWidth="1"/>
    <col min="3330" max="3330" width="23.5703125" style="154" customWidth="1"/>
    <col min="3331" max="3331" width="9.7109375" style="154" customWidth="1"/>
    <col min="3332" max="3332" width="0" style="154" hidden="1" customWidth="1"/>
    <col min="3333" max="3333" width="4.7109375" style="154" customWidth="1"/>
    <col min="3334" max="3334" width="14.42578125" style="154" customWidth="1"/>
    <col min="3335" max="3335" width="11.140625" style="154" customWidth="1"/>
    <col min="3336" max="3336" width="10.28515625" style="154" customWidth="1"/>
    <col min="3337" max="3337" width="13" style="154" customWidth="1"/>
    <col min="3338" max="3338" width="8.28515625" style="154" customWidth="1"/>
    <col min="3339" max="3583" width="10" style="154"/>
    <col min="3584" max="3584" width="2.5703125" style="154" customWidth="1"/>
    <col min="3585" max="3585" width="7.140625" style="154" customWidth="1"/>
    <col min="3586" max="3586" width="23.5703125" style="154" customWidth="1"/>
    <col min="3587" max="3587" width="9.7109375" style="154" customWidth="1"/>
    <col min="3588" max="3588" width="0" style="154" hidden="1" customWidth="1"/>
    <col min="3589" max="3589" width="4.7109375" style="154" customWidth="1"/>
    <col min="3590" max="3590" width="14.42578125" style="154" customWidth="1"/>
    <col min="3591" max="3591" width="11.140625" style="154" customWidth="1"/>
    <col min="3592" max="3592" width="10.28515625" style="154" customWidth="1"/>
    <col min="3593" max="3593" width="13" style="154" customWidth="1"/>
    <col min="3594" max="3594" width="8.28515625" style="154" customWidth="1"/>
    <col min="3595" max="3839" width="10" style="154"/>
    <col min="3840" max="3840" width="2.5703125" style="154" customWidth="1"/>
    <col min="3841" max="3841" width="7.140625" style="154" customWidth="1"/>
    <col min="3842" max="3842" width="23.5703125" style="154" customWidth="1"/>
    <col min="3843" max="3843" width="9.7109375" style="154" customWidth="1"/>
    <col min="3844" max="3844" width="0" style="154" hidden="1" customWidth="1"/>
    <col min="3845" max="3845" width="4.7109375" style="154" customWidth="1"/>
    <col min="3846" max="3846" width="14.42578125" style="154" customWidth="1"/>
    <col min="3847" max="3847" width="11.140625" style="154" customWidth="1"/>
    <col min="3848" max="3848" width="10.28515625" style="154" customWidth="1"/>
    <col min="3849" max="3849" width="13" style="154" customWidth="1"/>
    <col min="3850" max="3850" width="8.28515625" style="154" customWidth="1"/>
    <col min="3851" max="4095" width="10" style="154"/>
    <col min="4096" max="4096" width="2.5703125" style="154" customWidth="1"/>
    <col min="4097" max="4097" width="7.140625" style="154" customWidth="1"/>
    <col min="4098" max="4098" width="23.5703125" style="154" customWidth="1"/>
    <col min="4099" max="4099" width="9.7109375" style="154" customWidth="1"/>
    <col min="4100" max="4100" width="0" style="154" hidden="1" customWidth="1"/>
    <col min="4101" max="4101" width="4.7109375" style="154" customWidth="1"/>
    <col min="4102" max="4102" width="14.42578125" style="154" customWidth="1"/>
    <col min="4103" max="4103" width="11.140625" style="154" customWidth="1"/>
    <col min="4104" max="4104" width="10.28515625" style="154" customWidth="1"/>
    <col min="4105" max="4105" width="13" style="154" customWidth="1"/>
    <col min="4106" max="4106" width="8.28515625" style="154" customWidth="1"/>
    <col min="4107" max="4351" width="10" style="154"/>
    <col min="4352" max="4352" width="2.5703125" style="154" customWidth="1"/>
    <col min="4353" max="4353" width="7.140625" style="154" customWidth="1"/>
    <col min="4354" max="4354" width="23.5703125" style="154" customWidth="1"/>
    <col min="4355" max="4355" width="9.7109375" style="154" customWidth="1"/>
    <col min="4356" max="4356" width="0" style="154" hidden="1" customWidth="1"/>
    <col min="4357" max="4357" width="4.7109375" style="154" customWidth="1"/>
    <col min="4358" max="4358" width="14.42578125" style="154" customWidth="1"/>
    <col min="4359" max="4359" width="11.140625" style="154" customWidth="1"/>
    <col min="4360" max="4360" width="10.28515625" style="154" customWidth="1"/>
    <col min="4361" max="4361" width="13" style="154" customWidth="1"/>
    <col min="4362" max="4362" width="8.28515625" style="154" customWidth="1"/>
    <col min="4363" max="4607" width="10" style="154"/>
    <col min="4608" max="4608" width="2.5703125" style="154" customWidth="1"/>
    <col min="4609" max="4609" width="7.140625" style="154" customWidth="1"/>
    <col min="4610" max="4610" width="23.5703125" style="154" customWidth="1"/>
    <col min="4611" max="4611" width="9.7109375" style="154" customWidth="1"/>
    <col min="4612" max="4612" width="0" style="154" hidden="1" customWidth="1"/>
    <col min="4613" max="4613" width="4.7109375" style="154" customWidth="1"/>
    <col min="4614" max="4614" width="14.42578125" style="154" customWidth="1"/>
    <col min="4615" max="4615" width="11.140625" style="154" customWidth="1"/>
    <col min="4616" max="4616" width="10.28515625" style="154" customWidth="1"/>
    <col min="4617" max="4617" width="13" style="154" customWidth="1"/>
    <col min="4618" max="4618" width="8.28515625" style="154" customWidth="1"/>
    <col min="4619" max="4863" width="10" style="154"/>
    <col min="4864" max="4864" width="2.5703125" style="154" customWidth="1"/>
    <col min="4865" max="4865" width="7.140625" style="154" customWidth="1"/>
    <col min="4866" max="4866" width="23.5703125" style="154" customWidth="1"/>
    <col min="4867" max="4867" width="9.7109375" style="154" customWidth="1"/>
    <col min="4868" max="4868" width="0" style="154" hidden="1" customWidth="1"/>
    <col min="4869" max="4869" width="4.7109375" style="154" customWidth="1"/>
    <col min="4870" max="4870" width="14.42578125" style="154" customWidth="1"/>
    <col min="4871" max="4871" width="11.140625" style="154" customWidth="1"/>
    <col min="4872" max="4872" width="10.28515625" style="154" customWidth="1"/>
    <col min="4873" max="4873" width="13" style="154" customWidth="1"/>
    <col min="4874" max="4874" width="8.28515625" style="154" customWidth="1"/>
    <col min="4875" max="5119" width="10" style="154"/>
    <col min="5120" max="5120" width="2.5703125" style="154" customWidth="1"/>
    <col min="5121" max="5121" width="7.140625" style="154" customWidth="1"/>
    <col min="5122" max="5122" width="23.5703125" style="154" customWidth="1"/>
    <col min="5123" max="5123" width="9.7109375" style="154" customWidth="1"/>
    <col min="5124" max="5124" width="0" style="154" hidden="1" customWidth="1"/>
    <col min="5125" max="5125" width="4.7109375" style="154" customWidth="1"/>
    <col min="5126" max="5126" width="14.42578125" style="154" customWidth="1"/>
    <col min="5127" max="5127" width="11.140625" style="154" customWidth="1"/>
    <col min="5128" max="5128" width="10.28515625" style="154" customWidth="1"/>
    <col min="5129" max="5129" width="13" style="154" customWidth="1"/>
    <col min="5130" max="5130" width="8.28515625" style="154" customWidth="1"/>
    <col min="5131" max="5375" width="10" style="154"/>
    <col min="5376" max="5376" width="2.5703125" style="154" customWidth="1"/>
    <col min="5377" max="5377" width="7.140625" style="154" customWidth="1"/>
    <col min="5378" max="5378" width="23.5703125" style="154" customWidth="1"/>
    <col min="5379" max="5379" width="9.7109375" style="154" customWidth="1"/>
    <col min="5380" max="5380" width="0" style="154" hidden="1" customWidth="1"/>
    <col min="5381" max="5381" width="4.7109375" style="154" customWidth="1"/>
    <col min="5382" max="5382" width="14.42578125" style="154" customWidth="1"/>
    <col min="5383" max="5383" width="11.140625" style="154" customWidth="1"/>
    <col min="5384" max="5384" width="10.28515625" style="154" customWidth="1"/>
    <col min="5385" max="5385" width="13" style="154" customWidth="1"/>
    <col min="5386" max="5386" width="8.28515625" style="154" customWidth="1"/>
    <col min="5387" max="5631" width="10" style="154"/>
    <col min="5632" max="5632" width="2.5703125" style="154" customWidth="1"/>
    <col min="5633" max="5633" width="7.140625" style="154" customWidth="1"/>
    <col min="5634" max="5634" width="23.5703125" style="154" customWidth="1"/>
    <col min="5635" max="5635" width="9.7109375" style="154" customWidth="1"/>
    <col min="5636" max="5636" width="0" style="154" hidden="1" customWidth="1"/>
    <col min="5637" max="5637" width="4.7109375" style="154" customWidth="1"/>
    <col min="5638" max="5638" width="14.42578125" style="154" customWidth="1"/>
    <col min="5639" max="5639" width="11.140625" style="154" customWidth="1"/>
    <col min="5640" max="5640" width="10.28515625" style="154" customWidth="1"/>
    <col min="5641" max="5641" width="13" style="154" customWidth="1"/>
    <col min="5642" max="5642" width="8.28515625" style="154" customWidth="1"/>
    <col min="5643" max="5887" width="10" style="154"/>
    <col min="5888" max="5888" width="2.5703125" style="154" customWidth="1"/>
    <col min="5889" max="5889" width="7.140625" style="154" customWidth="1"/>
    <col min="5890" max="5890" width="23.5703125" style="154" customWidth="1"/>
    <col min="5891" max="5891" width="9.7109375" style="154" customWidth="1"/>
    <col min="5892" max="5892" width="0" style="154" hidden="1" customWidth="1"/>
    <col min="5893" max="5893" width="4.7109375" style="154" customWidth="1"/>
    <col min="5894" max="5894" width="14.42578125" style="154" customWidth="1"/>
    <col min="5895" max="5895" width="11.140625" style="154" customWidth="1"/>
    <col min="5896" max="5896" width="10.28515625" style="154" customWidth="1"/>
    <col min="5897" max="5897" width="13" style="154" customWidth="1"/>
    <col min="5898" max="5898" width="8.28515625" style="154" customWidth="1"/>
    <col min="5899" max="6143" width="10" style="154"/>
    <col min="6144" max="6144" width="2.5703125" style="154" customWidth="1"/>
    <col min="6145" max="6145" width="7.140625" style="154" customWidth="1"/>
    <col min="6146" max="6146" width="23.5703125" style="154" customWidth="1"/>
    <col min="6147" max="6147" width="9.7109375" style="154" customWidth="1"/>
    <col min="6148" max="6148" width="0" style="154" hidden="1" customWidth="1"/>
    <col min="6149" max="6149" width="4.7109375" style="154" customWidth="1"/>
    <col min="6150" max="6150" width="14.42578125" style="154" customWidth="1"/>
    <col min="6151" max="6151" width="11.140625" style="154" customWidth="1"/>
    <col min="6152" max="6152" width="10.28515625" style="154" customWidth="1"/>
    <col min="6153" max="6153" width="13" style="154" customWidth="1"/>
    <col min="6154" max="6154" width="8.28515625" style="154" customWidth="1"/>
    <col min="6155" max="6399" width="10" style="154"/>
    <col min="6400" max="6400" width="2.5703125" style="154" customWidth="1"/>
    <col min="6401" max="6401" width="7.140625" style="154" customWidth="1"/>
    <col min="6402" max="6402" width="23.5703125" style="154" customWidth="1"/>
    <col min="6403" max="6403" width="9.7109375" style="154" customWidth="1"/>
    <col min="6404" max="6404" width="0" style="154" hidden="1" customWidth="1"/>
    <col min="6405" max="6405" width="4.7109375" style="154" customWidth="1"/>
    <col min="6406" max="6406" width="14.42578125" style="154" customWidth="1"/>
    <col min="6407" max="6407" width="11.140625" style="154" customWidth="1"/>
    <col min="6408" max="6408" width="10.28515625" style="154" customWidth="1"/>
    <col min="6409" max="6409" width="13" style="154" customWidth="1"/>
    <col min="6410" max="6410" width="8.28515625" style="154" customWidth="1"/>
    <col min="6411" max="6655" width="10" style="154"/>
    <col min="6656" max="6656" width="2.5703125" style="154" customWidth="1"/>
    <col min="6657" max="6657" width="7.140625" style="154" customWidth="1"/>
    <col min="6658" max="6658" width="23.5703125" style="154" customWidth="1"/>
    <col min="6659" max="6659" width="9.7109375" style="154" customWidth="1"/>
    <col min="6660" max="6660" width="0" style="154" hidden="1" customWidth="1"/>
    <col min="6661" max="6661" width="4.7109375" style="154" customWidth="1"/>
    <col min="6662" max="6662" width="14.42578125" style="154" customWidth="1"/>
    <col min="6663" max="6663" width="11.140625" style="154" customWidth="1"/>
    <col min="6664" max="6664" width="10.28515625" style="154" customWidth="1"/>
    <col min="6665" max="6665" width="13" style="154" customWidth="1"/>
    <col min="6666" max="6666" width="8.28515625" style="154" customWidth="1"/>
    <col min="6667" max="6911" width="10" style="154"/>
    <col min="6912" max="6912" width="2.5703125" style="154" customWidth="1"/>
    <col min="6913" max="6913" width="7.140625" style="154" customWidth="1"/>
    <col min="6914" max="6914" width="23.5703125" style="154" customWidth="1"/>
    <col min="6915" max="6915" width="9.7109375" style="154" customWidth="1"/>
    <col min="6916" max="6916" width="0" style="154" hidden="1" customWidth="1"/>
    <col min="6917" max="6917" width="4.7109375" style="154" customWidth="1"/>
    <col min="6918" max="6918" width="14.42578125" style="154" customWidth="1"/>
    <col min="6919" max="6919" width="11.140625" style="154" customWidth="1"/>
    <col min="6920" max="6920" width="10.28515625" style="154" customWidth="1"/>
    <col min="6921" max="6921" width="13" style="154" customWidth="1"/>
    <col min="6922" max="6922" width="8.28515625" style="154" customWidth="1"/>
    <col min="6923" max="7167" width="10" style="154"/>
    <col min="7168" max="7168" width="2.5703125" style="154" customWidth="1"/>
    <col min="7169" max="7169" width="7.140625" style="154" customWidth="1"/>
    <col min="7170" max="7170" width="23.5703125" style="154" customWidth="1"/>
    <col min="7171" max="7171" width="9.7109375" style="154" customWidth="1"/>
    <col min="7172" max="7172" width="0" style="154" hidden="1" customWidth="1"/>
    <col min="7173" max="7173" width="4.7109375" style="154" customWidth="1"/>
    <col min="7174" max="7174" width="14.42578125" style="154" customWidth="1"/>
    <col min="7175" max="7175" width="11.140625" style="154" customWidth="1"/>
    <col min="7176" max="7176" width="10.28515625" style="154" customWidth="1"/>
    <col min="7177" max="7177" width="13" style="154" customWidth="1"/>
    <col min="7178" max="7178" width="8.28515625" style="154" customWidth="1"/>
    <col min="7179" max="7423" width="10" style="154"/>
    <col min="7424" max="7424" width="2.5703125" style="154" customWidth="1"/>
    <col min="7425" max="7425" width="7.140625" style="154" customWidth="1"/>
    <col min="7426" max="7426" width="23.5703125" style="154" customWidth="1"/>
    <col min="7427" max="7427" width="9.7109375" style="154" customWidth="1"/>
    <col min="7428" max="7428" width="0" style="154" hidden="1" customWidth="1"/>
    <col min="7429" max="7429" width="4.7109375" style="154" customWidth="1"/>
    <col min="7430" max="7430" width="14.42578125" style="154" customWidth="1"/>
    <col min="7431" max="7431" width="11.140625" style="154" customWidth="1"/>
    <col min="7432" max="7432" width="10.28515625" style="154" customWidth="1"/>
    <col min="7433" max="7433" width="13" style="154" customWidth="1"/>
    <col min="7434" max="7434" width="8.28515625" style="154" customWidth="1"/>
    <col min="7435" max="7679" width="10" style="154"/>
    <col min="7680" max="7680" width="2.5703125" style="154" customWidth="1"/>
    <col min="7681" max="7681" width="7.140625" style="154" customWidth="1"/>
    <col min="7682" max="7682" width="23.5703125" style="154" customWidth="1"/>
    <col min="7683" max="7683" width="9.7109375" style="154" customWidth="1"/>
    <col min="7684" max="7684" width="0" style="154" hidden="1" customWidth="1"/>
    <col min="7685" max="7685" width="4.7109375" style="154" customWidth="1"/>
    <col min="7686" max="7686" width="14.42578125" style="154" customWidth="1"/>
    <col min="7687" max="7687" width="11.140625" style="154" customWidth="1"/>
    <col min="7688" max="7688" width="10.28515625" style="154" customWidth="1"/>
    <col min="7689" max="7689" width="13" style="154" customWidth="1"/>
    <col min="7690" max="7690" width="8.28515625" style="154" customWidth="1"/>
    <col min="7691" max="7935" width="10" style="154"/>
    <col min="7936" max="7936" width="2.5703125" style="154" customWidth="1"/>
    <col min="7937" max="7937" width="7.140625" style="154" customWidth="1"/>
    <col min="7938" max="7938" width="23.5703125" style="154" customWidth="1"/>
    <col min="7939" max="7939" width="9.7109375" style="154" customWidth="1"/>
    <col min="7940" max="7940" width="0" style="154" hidden="1" customWidth="1"/>
    <col min="7941" max="7941" width="4.7109375" style="154" customWidth="1"/>
    <col min="7942" max="7942" width="14.42578125" style="154" customWidth="1"/>
    <col min="7943" max="7943" width="11.140625" style="154" customWidth="1"/>
    <col min="7944" max="7944" width="10.28515625" style="154" customWidth="1"/>
    <col min="7945" max="7945" width="13" style="154" customWidth="1"/>
    <col min="7946" max="7946" width="8.28515625" style="154" customWidth="1"/>
    <col min="7947" max="8191" width="10" style="154"/>
    <col min="8192" max="8192" width="2.5703125" style="154" customWidth="1"/>
    <col min="8193" max="8193" width="7.140625" style="154" customWidth="1"/>
    <col min="8194" max="8194" width="23.5703125" style="154" customWidth="1"/>
    <col min="8195" max="8195" width="9.7109375" style="154" customWidth="1"/>
    <col min="8196" max="8196" width="0" style="154" hidden="1" customWidth="1"/>
    <col min="8197" max="8197" width="4.7109375" style="154" customWidth="1"/>
    <col min="8198" max="8198" width="14.42578125" style="154" customWidth="1"/>
    <col min="8199" max="8199" width="11.140625" style="154" customWidth="1"/>
    <col min="8200" max="8200" width="10.28515625" style="154" customWidth="1"/>
    <col min="8201" max="8201" width="13" style="154" customWidth="1"/>
    <col min="8202" max="8202" width="8.28515625" style="154" customWidth="1"/>
    <col min="8203" max="8447" width="10" style="154"/>
    <col min="8448" max="8448" width="2.5703125" style="154" customWidth="1"/>
    <col min="8449" max="8449" width="7.140625" style="154" customWidth="1"/>
    <col min="8450" max="8450" width="23.5703125" style="154" customWidth="1"/>
    <col min="8451" max="8451" width="9.7109375" style="154" customWidth="1"/>
    <col min="8452" max="8452" width="0" style="154" hidden="1" customWidth="1"/>
    <col min="8453" max="8453" width="4.7109375" style="154" customWidth="1"/>
    <col min="8454" max="8454" width="14.42578125" style="154" customWidth="1"/>
    <col min="8455" max="8455" width="11.140625" style="154" customWidth="1"/>
    <col min="8456" max="8456" width="10.28515625" style="154" customWidth="1"/>
    <col min="8457" max="8457" width="13" style="154" customWidth="1"/>
    <col min="8458" max="8458" width="8.28515625" style="154" customWidth="1"/>
    <col min="8459" max="8703" width="10" style="154"/>
    <col min="8704" max="8704" width="2.5703125" style="154" customWidth="1"/>
    <col min="8705" max="8705" width="7.140625" style="154" customWidth="1"/>
    <col min="8706" max="8706" width="23.5703125" style="154" customWidth="1"/>
    <col min="8707" max="8707" width="9.7109375" style="154" customWidth="1"/>
    <col min="8708" max="8708" width="0" style="154" hidden="1" customWidth="1"/>
    <col min="8709" max="8709" width="4.7109375" style="154" customWidth="1"/>
    <col min="8710" max="8710" width="14.42578125" style="154" customWidth="1"/>
    <col min="8711" max="8711" width="11.140625" style="154" customWidth="1"/>
    <col min="8712" max="8712" width="10.28515625" style="154" customWidth="1"/>
    <col min="8713" max="8713" width="13" style="154" customWidth="1"/>
    <col min="8714" max="8714" width="8.28515625" style="154" customWidth="1"/>
    <col min="8715" max="8959" width="10" style="154"/>
    <col min="8960" max="8960" width="2.5703125" style="154" customWidth="1"/>
    <col min="8961" max="8961" width="7.140625" style="154" customWidth="1"/>
    <col min="8962" max="8962" width="23.5703125" style="154" customWidth="1"/>
    <col min="8963" max="8963" width="9.7109375" style="154" customWidth="1"/>
    <col min="8964" max="8964" width="0" style="154" hidden="1" customWidth="1"/>
    <col min="8965" max="8965" width="4.7109375" style="154" customWidth="1"/>
    <col min="8966" max="8966" width="14.42578125" style="154" customWidth="1"/>
    <col min="8967" max="8967" width="11.140625" style="154" customWidth="1"/>
    <col min="8968" max="8968" width="10.28515625" style="154" customWidth="1"/>
    <col min="8969" max="8969" width="13" style="154" customWidth="1"/>
    <col min="8970" max="8970" width="8.28515625" style="154" customWidth="1"/>
    <col min="8971" max="9215" width="10" style="154"/>
    <col min="9216" max="9216" width="2.5703125" style="154" customWidth="1"/>
    <col min="9217" max="9217" width="7.140625" style="154" customWidth="1"/>
    <col min="9218" max="9218" width="23.5703125" style="154" customWidth="1"/>
    <col min="9219" max="9219" width="9.7109375" style="154" customWidth="1"/>
    <col min="9220" max="9220" width="0" style="154" hidden="1" customWidth="1"/>
    <col min="9221" max="9221" width="4.7109375" style="154" customWidth="1"/>
    <col min="9222" max="9222" width="14.42578125" style="154" customWidth="1"/>
    <col min="9223" max="9223" width="11.140625" style="154" customWidth="1"/>
    <col min="9224" max="9224" width="10.28515625" style="154" customWidth="1"/>
    <col min="9225" max="9225" width="13" style="154" customWidth="1"/>
    <col min="9226" max="9226" width="8.28515625" style="154" customWidth="1"/>
    <col min="9227" max="9471" width="10" style="154"/>
    <col min="9472" max="9472" width="2.5703125" style="154" customWidth="1"/>
    <col min="9473" max="9473" width="7.140625" style="154" customWidth="1"/>
    <col min="9474" max="9474" width="23.5703125" style="154" customWidth="1"/>
    <col min="9475" max="9475" width="9.7109375" style="154" customWidth="1"/>
    <col min="9476" max="9476" width="0" style="154" hidden="1" customWidth="1"/>
    <col min="9477" max="9477" width="4.7109375" style="154" customWidth="1"/>
    <col min="9478" max="9478" width="14.42578125" style="154" customWidth="1"/>
    <col min="9479" max="9479" width="11.140625" style="154" customWidth="1"/>
    <col min="9480" max="9480" width="10.28515625" style="154" customWidth="1"/>
    <col min="9481" max="9481" width="13" style="154" customWidth="1"/>
    <col min="9482" max="9482" width="8.28515625" style="154" customWidth="1"/>
    <col min="9483" max="9727" width="10" style="154"/>
    <col min="9728" max="9728" width="2.5703125" style="154" customWidth="1"/>
    <col min="9729" max="9729" width="7.140625" style="154" customWidth="1"/>
    <col min="9730" max="9730" width="23.5703125" style="154" customWidth="1"/>
    <col min="9731" max="9731" width="9.7109375" style="154" customWidth="1"/>
    <col min="9732" max="9732" width="0" style="154" hidden="1" customWidth="1"/>
    <col min="9733" max="9733" width="4.7109375" style="154" customWidth="1"/>
    <col min="9734" max="9734" width="14.42578125" style="154" customWidth="1"/>
    <col min="9735" max="9735" width="11.140625" style="154" customWidth="1"/>
    <col min="9736" max="9736" width="10.28515625" style="154" customWidth="1"/>
    <col min="9737" max="9737" width="13" style="154" customWidth="1"/>
    <col min="9738" max="9738" width="8.28515625" style="154" customWidth="1"/>
    <col min="9739" max="9983" width="10" style="154"/>
    <col min="9984" max="9984" width="2.5703125" style="154" customWidth="1"/>
    <col min="9985" max="9985" width="7.140625" style="154" customWidth="1"/>
    <col min="9986" max="9986" width="23.5703125" style="154" customWidth="1"/>
    <col min="9987" max="9987" width="9.7109375" style="154" customWidth="1"/>
    <col min="9988" max="9988" width="0" style="154" hidden="1" customWidth="1"/>
    <col min="9989" max="9989" width="4.7109375" style="154" customWidth="1"/>
    <col min="9990" max="9990" width="14.42578125" style="154" customWidth="1"/>
    <col min="9991" max="9991" width="11.140625" style="154" customWidth="1"/>
    <col min="9992" max="9992" width="10.28515625" style="154" customWidth="1"/>
    <col min="9993" max="9993" width="13" style="154" customWidth="1"/>
    <col min="9994" max="9994" width="8.28515625" style="154" customWidth="1"/>
    <col min="9995" max="10239" width="10" style="154"/>
    <col min="10240" max="10240" width="2.5703125" style="154" customWidth="1"/>
    <col min="10241" max="10241" width="7.140625" style="154" customWidth="1"/>
    <col min="10242" max="10242" width="23.5703125" style="154" customWidth="1"/>
    <col min="10243" max="10243" width="9.7109375" style="154" customWidth="1"/>
    <col min="10244" max="10244" width="0" style="154" hidden="1" customWidth="1"/>
    <col min="10245" max="10245" width="4.7109375" style="154" customWidth="1"/>
    <col min="10246" max="10246" width="14.42578125" style="154" customWidth="1"/>
    <col min="10247" max="10247" width="11.140625" style="154" customWidth="1"/>
    <col min="10248" max="10248" width="10.28515625" style="154" customWidth="1"/>
    <col min="10249" max="10249" width="13" style="154" customWidth="1"/>
    <col min="10250" max="10250" width="8.28515625" style="154" customWidth="1"/>
    <col min="10251" max="10495" width="10" style="154"/>
    <col min="10496" max="10496" width="2.5703125" style="154" customWidth="1"/>
    <col min="10497" max="10497" width="7.140625" style="154" customWidth="1"/>
    <col min="10498" max="10498" width="23.5703125" style="154" customWidth="1"/>
    <col min="10499" max="10499" width="9.7109375" style="154" customWidth="1"/>
    <col min="10500" max="10500" width="0" style="154" hidden="1" customWidth="1"/>
    <col min="10501" max="10501" width="4.7109375" style="154" customWidth="1"/>
    <col min="10502" max="10502" width="14.42578125" style="154" customWidth="1"/>
    <col min="10503" max="10503" width="11.140625" style="154" customWidth="1"/>
    <col min="10504" max="10504" width="10.28515625" style="154" customWidth="1"/>
    <col min="10505" max="10505" width="13" style="154" customWidth="1"/>
    <col min="10506" max="10506" width="8.28515625" style="154" customWidth="1"/>
    <col min="10507" max="10751" width="10" style="154"/>
    <col min="10752" max="10752" width="2.5703125" style="154" customWidth="1"/>
    <col min="10753" max="10753" width="7.140625" style="154" customWidth="1"/>
    <col min="10754" max="10754" width="23.5703125" style="154" customWidth="1"/>
    <col min="10755" max="10755" width="9.7109375" style="154" customWidth="1"/>
    <col min="10756" max="10756" width="0" style="154" hidden="1" customWidth="1"/>
    <col min="10757" max="10757" width="4.7109375" style="154" customWidth="1"/>
    <col min="10758" max="10758" width="14.42578125" style="154" customWidth="1"/>
    <col min="10759" max="10759" width="11.140625" style="154" customWidth="1"/>
    <col min="10760" max="10760" width="10.28515625" style="154" customWidth="1"/>
    <col min="10761" max="10761" width="13" style="154" customWidth="1"/>
    <col min="10762" max="10762" width="8.28515625" style="154" customWidth="1"/>
    <col min="10763" max="11007" width="10" style="154"/>
    <col min="11008" max="11008" width="2.5703125" style="154" customWidth="1"/>
    <col min="11009" max="11009" width="7.140625" style="154" customWidth="1"/>
    <col min="11010" max="11010" width="23.5703125" style="154" customWidth="1"/>
    <col min="11011" max="11011" width="9.7109375" style="154" customWidth="1"/>
    <col min="11012" max="11012" width="0" style="154" hidden="1" customWidth="1"/>
    <col min="11013" max="11013" width="4.7109375" style="154" customWidth="1"/>
    <col min="11014" max="11014" width="14.42578125" style="154" customWidth="1"/>
    <col min="11015" max="11015" width="11.140625" style="154" customWidth="1"/>
    <col min="11016" max="11016" width="10.28515625" style="154" customWidth="1"/>
    <col min="11017" max="11017" width="13" style="154" customWidth="1"/>
    <col min="11018" max="11018" width="8.28515625" style="154" customWidth="1"/>
    <col min="11019" max="11263" width="10" style="154"/>
    <col min="11264" max="11264" width="2.5703125" style="154" customWidth="1"/>
    <col min="11265" max="11265" width="7.140625" style="154" customWidth="1"/>
    <col min="11266" max="11266" width="23.5703125" style="154" customWidth="1"/>
    <col min="11267" max="11267" width="9.7109375" style="154" customWidth="1"/>
    <col min="11268" max="11268" width="0" style="154" hidden="1" customWidth="1"/>
    <col min="11269" max="11269" width="4.7109375" style="154" customWidth="1"/>
    <col min="11270" max="11270" width="14.42578125" style="154" customWidth="1"/>
    <col min="11271" max="11271" width="11.140625" style="154" customWidth="1"/>
    <col min="11272" max="11272" width="10.28515625" style="154" customWidth="1"/>
    <col min="11273" max="11273" width="13" style="154" customWidth="1"/>
    <col min="11274" max="11274" width="8.28515625" style="154" customWidth="1"/>
    <col min="11275" max="11519" width="10" style="154"/>
    <col min="11520" max="11520" width="2.5703125" style="154" customWidth="1"/>
    <col min="11521" max="11521" width="7.140625" style="154" customWidth="1"/>
    <col min="11522" max="11522" width="23.5703125" style="154" customWidth="1"/>
    <col min="11523" max="11523" width="9.7109375" style="154" customWidth="1"/>
    <col min="11524" max="11524" width="0" style="154" hidden="1" customWidth="1"/>
    <col min="11525" max="11525" width="4.7109375" style="154" customWidth="1"/>
    <col min="11526" max="11526" width="14.42578125" style="154" customWidth="1"/>
    <col min="11527" max="11527" width="11.140625" style="154" customWidth="1"/>
    <col min="11528" max="11528" width="10.28515625" style="154" customWidth="1"/>
    <col min="11529" max="11529" width="13" style="154" customWidth="1"/>
    <col min="11530" max="11530" width="8.28515625" style="154" customWidth="1"/>
    <col min="11531" max="11775" width="10" style="154"/>
    <col min="11776" max="11776" width="2.5703125" style="154" customWidth="1"/>
    <col min="11777" max="11777" width="7.140625" style="154" customWidth="1"/>
    <col min="11778" max="11778" width="23.5703125" style="154" customWidth="1"/>
    <col min="11779" max="11779" width="9.7109375" style="154" customWidth="1"/>
    <col min="11780" max="11780" width="0" style="154" hidden="1" customWidth="1"/>
    <col min="11781" max="11781" width="4.7109375" style="154" customWidth="1"/>
    <col min="11782" max="11782" width="14.42578125" style="154" customWidth="1"/>
    <col min="11783" max="11783" width="11.140625" style="154" customWidth="1"/>
    <col min="11784" max="11784" width="10.28515625" style="154" customWidth="1"/>
    <col min="11785" max="11785" width="13" style="154" customWidth="1"/>
    <col min="11786" max="11786" width="8.28515625" style="154" customWidth="1"/>
    <col min="11787" max="12031" width="10" style="154"/>
    <col min="12032" max="12032" width="2.5703125" style="154" customWidth="1"/>
    <col min="12033" max="12033" width="7.140625" style="154" customWidth="1"/>
    <col min="12034" max="12034" width="23.5703125" style="154" customWidth="1"/>
    <col min="12035" max="12035" width="9.7109375" style="154" customWidth="1"/>
    <col min="12036" max="12036" width="0" style="154" hidden="1" customWidth="1"/>
    <col min="12037" max="12037" width="4.7109375" style="154" customWidth="1"/>
    <col min="12038" max="12038" width="14.42578125" style="154" customWidth="1"/>
    <col min="12039" max="12039" width="11.140625" style="154" customWidth="1"/>
    <col min="12040" max="12040" width="10.28515625" style="154" customWidth="1"/>
    <col min="12041" max="12041" width="13" style="154" customWidth="1"/>
    <col min="12042" max="12042" width="8.28515625" style="154" customWidth="1"/>
    <col min="12043" max="12287" width="10" style="154"/>
    <col min="12288" max="12288" width="2.5703125" style="154" customWidth="1"/>
    <col min="12289" max="12289" width="7.140625" style="154" customWidth="1"/>
    <col min="12290" max="12290" width="23.5703125" style="154" customWidth="1"/>
    <col min="12291" max="12291" width="9.7109375" style="154" customWidth="1"/>
    <col min="12292" max="12292" width="0" style="154" hidden="1" customWidth="1"/>
    <col min="12293" max="12293" width="4.7109375" style="154" customWidth="1"/>
    <col min="12294" max="12294" width="14.42578125" style="154" customWidth="1"/>
    <col min="12295" max="12295" width="11.140625" style="154" customWidth="1"/>
    <col min="12296" max="12296" width="10.28515625" style="154" customWidth="1"/>
    <col min="12297" max="12297" width="13" style="154" customWidth="1"/>
    <col min="12298" max="12298" width="8.28515625" style="154" customWidth="1"/>
    <col min="12299" max="12543" width="10" style="154"/>
    <col min="12544" max="12544" width="2.5703125" style="154" customWidth="1"/>
    <col min="12545" max="12545" width="7.140625" style="154" customWidth="1"/>
    <col min="12546" max="12546" width="23.5703125" style="154" customWidth="1"/>
    <col min="12547" max="12547" width="9.7109375" style="154" customWidth="1"/>
    <col min="12548" max="12548" width="0" style="154" hidden="1" customWidth="1"/>
    <col min="12549" max="12549" width="4.7109375" style="154" customWidth="1"/>
    <col min="12550" max="12550" width="14.42578125" style="154" customWidth="1"/>
    <col min="12551" max="12551" width="11.140625" style="154" customWidth="1"/>
    <col min="12552" max="12552" width="10.28515625" style="154" customWidth="1"/>
    <col min="12553" max="12553" width="13" style="154" customWidth="1"/>
    <col min="12554" max="12554" width="8.28515625" style="154" customWidth="1"/>
    <col min="12555" max="12799" width="10" style="154"/>
    <col min="12800" max="12800" width="2.5703125" style="154" customWidth="1"/>
    <col min="12801" max="12801" width="7.140625" style="154" customWidth="1"/>
    <col min="12802" max="12802" width="23.5703125" style="154" customWidth="1"/>
    <col min="12803" max="12803" width="9.7109375" style="154" customWidth="1"/>
    <col min="12804" max="12804" width="0" style="154" hidden="1" customWidth="1"/>
    <col min="12805" max="12805" width="4.7109375" style="154" customWidth="1"/>
    <col min="12806" max="12806" width="14.42578125" style="154" customWidth="1"/>
    <col min="12807" max="12807" width="11.140625" style="154" customWidth="1"/>
    <col min="12808" max="12808" width="10.28515625" style="154" customWidth="1"/>
    <col min="12809" max="12809" width="13" style="154" customWidth="1"/>
    <col min="12810" max="12810" width="8.28515625" style="154" customWidth="1"/>
    <col min="12811" max="13055" width="10" style="154"/>
    <col min="13056" max="13056" width="2.5703125" style="154" customWidth="1"/>
    <col min="13057" max="13057" width="7.140625" style="154" customWidth="1"/>
    <col min="13058" max="13058" width="23.5703125" style="154" customWidth="1"/>
    <col min="13059" max="13059" width="9.7109375" style="154" customWidth="1"/>
    <col min="13060" max="13060" width="0" style="154" hidden="1" customWidth="1"/>
    <col min="13061" max="13061" width="4.7109375" style="154" customWidth="1"/>
    <col min="13062" max="13062" width="14.42578125" style="154" customWidth="1"/>
    <col min="13063" max="13063" width="11.140625" style="154" customWidth="1"/>
    <col min="13064" max="13064" width="10.28515625" style="154" customWidth="1"/>
    <col min="13065" max="13065" width="13" style="154" customWidth="1"/>
    <col min="13066" max="13066" width="8.28515625" style="154" customWidth="1"/>
    <col min="13067" max="13311" width="10" style="154"/>
    <col min="13312" max="13312" width="2.5703125" style="154" customWidth="1"/>
    <col min="13313" max="13313" width="7.140625" style="154" customWidth="1"/>
    <col min="13314" max="13314" width="23.5703125" style="154" customWidth="1"/>
    <col min="13315" max="13315" width="9.7109375" style="154" customWidth="1"/>
    <col min="13316" max="13316" width="0" style="154" hidden="1" customWidth="1"/>
    <col min="13317" max="13317" width="4.7109375" style="154" customWidth="1"/>
    <col min="13318" max="13318" width="14.42578125" style="154" customWidth="1"/>
    <col min="13319" max="13319" width="11.140625" style="154" customWidth="1"/>
    <col min="13320" max="13320" width="10.28515625" style="154" customWidth="1"/>
    <col min="13321" max="13321" width="13" style="154" customWidth="1"/>
    <col min="13322" max="13322" width="8.28515625" style="154" customWidth="1"/>
    <col min="13323" max="13567" width="10" style="154"/>
    <col min="13568" max="13568" width="2.5703125" style="154" customWidth="1"/>
    <col min="13569" max="13569" width="7.140625" style="154" customWidth="1"/>
    <col min="13570" max="13570" width="23.5703125" style="154" customWidth="1"/>
    <col min="13571" max="13571" width="9.7109375" style="154" customWidth="1"/>
    <col min="13572" max="13572" width="0" style="154" hidden="1" customWidth="1"/>
    <col min="13573" max="13573" width="4.7109375" style="154" customWidth="1"/>
    <col min="13574" max="13574" width="14.42578125" style="154" customWidth="1"/>
    <col min="13575" max="13575" width="11.140625" style="154" customWidth="1"/>
    <col min="13576" max="13576" width="10.28515625" style="154" customWidth="1"/>
    <col min="13577" max="13577" width="13" style="154" customWidth="1"/>
    <col min="13578" max="13578" width="8.28515625" style="154" customWidth="1"/>
    <col min="13579" max="13823" width="10" style="154"/>
    <col min="13824" max="13824" width="2.5703125" style="154" customWidth="1"/>
    <col min="13825" max="13825" width="7.140625" style="154" customWidth="1"/>
    <col min="13826" max="13826" width="23.5703125" style="154" customWidth="1"/>
    <col min="13827" max="13827" width="9.7109375" style="154" customWidth="1"/>
    <col min="13828" max="13828" width="0" style="154" hidden="1" customWidth="1"/>
    <col min="13829" max="13829" width="4.7109375" style="154" customWidth="1"/>
    <col min="13830" max="13830" width="14.42578125" style="154" customWidth="1"/>
    <col min="13831" max="13831" width="11.140625" style="154" customWidth="1"/>
    <col min="13832" max="13832" width="10.28515625" style="154" customWidth="1"/>
    <col min="13833" max="13833" width="13" style="154" customWidth="1"/>
    <col min="13834" max="13834" width="8.28515625" style="154" customWidth="1"/>
    <col min="13835" max="14079" width="10" style="154"/>
    <col min="14080" max="14080" width="2.5703125" style="154" customWidth="1"/>
    <col min="14081" max="14081" width="7.140625" style="154" customWidth="1"/>
    <col min="14082" max="14082" width="23.5703125" style="154" customWidth="1"/>
    <col min="14083" max="14083" width="9.7109375" style="154" customWidth="1"/>
    <col min="14084" max="14084" width="0" style="154" hidden="1" customWidth="1"/>
    <col min="14085" max="14085" width="4.7109375" style="154" customWidth="1"/>
    <col min="14086" max="14086" width="14.42578125" style="154" customWidth="1"/>
    <col min="14087" max="14087" width="11.140625" style="154" customWidth="1"/>
    <col min="14088" max="14088" width="10.28515625" style="154" customWidth="1"/>
    <col min="14089" max="14089" width="13" style="154" customWidth="1"/>
    <col min="14090" max="14090" width="8.28515625" style="154" customWidth="1"/>
    <col min="14091" max="14335" width="10" style="154"/>
    <col min="14336" max="14336" width="2.5703125" style="154" customWidth="1"/>
    <col min="14337" max="14337" width="7.140625" style="154" customWidth="1"/>
    <col min="14338" max="14338" width="23.5703125" style="154" customWidth="1"/>
    <col min="14339" max="14339" width="9.7109375" style="154" customWidth="1"/>
    <col min="14340" max="14340" width="0" style="154" hidden="1" customWidth="1"/>
    <col min="14341" max="14341" width="4.7109375" style="154" customWidth="1"/>
    <col min="14342" max="14342" width="14.42578125" style="154" customWidth="1"/>
    <col min="14343" max="14343" width="11.140625" style="154" customWidth="1"/>
    <col min="14344" max="14344" width="10.28515625" style="154" customWidth="1"/>
    <col min="14345" max="14345" width="13" style="154" customWidth="1"/>
    <col min="14346" max="14346" width="8.28515625" style="154" customWidth="1"/>
    <col min="14347" max="14591" width="10" style="154"/>
    <col min="14592" max="14592" width="2.5703125" style="154" customWidth="1"/>
    <col min="14593" max="14593" width="7.140625" style="154" customWidth="1"/>
    <col min="14594" max="14594" width="23.5703125" style="154" customWidth="1"/>
    <col min="14595" max="14595" width="9.7109375" style="154" customWidth="1"/>
    <col min="14596" max="14596" width="0" style="154" hidden="1" customWidth="1"/>
    <col min="14597" max="14597" width="4.7109375" style="154" customWidth="1"/>
    <col min="14598" max="14598" width="14.42578125" style="154" customWidth="1"/>
    <col min="14599" max="14599" width="11.140625" style="154" customWidth="1"/>
    <col min="14600" max="14600" width="10.28515625" style="154" customWidth="1"/>
    <col min="14601" max="14601" width="13" style="154" customWidth="1"/>
    <col min="14602" max="14602" width="8.28515625" style="154" customWidth="1"/>
    <col min="14603" max="14847" width="10" style="154"/>
    <col min="14848" max="14848" width="2.5703125" style="154" customWidth="1"/>
    <col min="14849" max="14849" width="7.140625" style="154" customWidth="1"/>
    <col min="14850" max="14850" width="23.5703125" style="154" customWidth="1"/>
    <col min="14851" max="14851" width="9.7109375" style="154" customWidth="1"/>
    <col min="14852" max="14852" width="0" style="154" hidden="1" customWidth="1"/>
    <col min="14853" max="14853" width="4.7109375" style="154" customWidth="1"/>
    <col min="14854" max="14854" width="14.42578125" style="154" customWidth="1"/>
    <col min="14855" max="14855" width="11.140625" style="154" customWidth="1"/>
    <col min="14856" max="14856" width="10.28515625" style="154" customWidth="1"/>
    <col min="14857" max="14857" width="13" style="154" customWidth="1"/>
    <col min="14858" max="14858" width="8.28515625" style="154" customWidth="1"/>
    <col min="14859" max="15103" width="10" style="154"/>
    <col min="15104" max="15104" width="2.5703125" style="154" customWidth="1"/>
    <col min="15105" max="15105" width="7.140625" style="154" customWidth="1"/>
    <col min="15106" max="15106" width="23.5703125" style="154" customWidth="1"/>
    <col min="15107" max="15107" width="9.7109375" style="154" customWidth="1"/>
    <col min="15108" max="15108" width="0" style="154" hidden="1" customWidth="1"/>
    <col min="15109" max="15109" width="4.7109375" style="154" customWidth="1"/>
    <col min="15110" max="15110" width="14.42578125" style="154" customWidth="1"/>
    <col min="15111" max="15111" width="11.140625" style="154" customWidth="1"/>
    <col min="15112" max="15112" width="10.28515625" style="154" customWidth="1"/>
    <col min="15113" max="15113" width="13" style="154" customWidth="1"/>
    <col min="15114" max="15114" width="8.28515625" style="154" customWidth="1"/>
    <col min="15115" max="15359" width="10" style="154"/>
    <col min="15360" max="15360" width="2.5703125" style="154" customWidth="1"/>
    <col min="15361" max="15361" width="7.140625" style="154" customWidth="1"/>
    <col min="15362" max="15362" width="23.5703125" style="154" customWidth="1"/>
    <col min="15363" max="15363" width="9.7109375" style="154" customWidth="1"/>
    <col min="15364" max="15364" width="0" style="154" hidden="1" customWidth="1"/>
    <col min="15365" max="15365" width="4.7109375" style="154" customWidth="1"/>
    <col min="15366" max="15366" width="14.42578125" style="154" customWidth="1"/>
    <col min="15367" max="15367" width="11.140625" style="154" customWidth="1"/>
    <col min="15368" max="15368" width="10.28515625" style="154" customWidth="1"/>
    <col min="15369" max="15369" width="13" style="154" customWidth="1"/>
    <col min="15370" max="15370" width="8.28515625" style="154" customWidth="1"/>
    <col min="15371" max="15615" width="10" style="154"/>
    <col min="15616" max="15616" width="2.5703125" style="154" customWidth="1"/>
    <col min="15617" max="15617" width="7.140625" style="154" customWidth="1"/>
    <col min="15618" max="15618" width="23.5703125" style="154" customWidth="1"/>
    <col min="15619" max="15619" width="9.7109375" style="154" customWidth="1"/>
    <col min="15620" max="15620" width="0" style="154" hidden="1" customWidth="1"/>
    <col min="15621" max="15621" width="4.7109375" style="154" customWidth="1"/>
    <col min="15622" max="15622" width="14.42578125" style="154" customWidth="1"/>
    <col min="15623" max="15623" width="11.140625" style="154" customWidth="1"/>
    <col min="15624" max="15624" width="10.28515625" style="154" customWidth="1"/>
    <col min="15625" max="15625" width="13" style="154" customWidth="1"/>
    <col min="15626" max="15626" width="8.28515625" style="154" customWidth="1"/>
    <col min="15627" max="15871" width="10" style="154"/>
    <col min="15872" max="15872" width="2.5703125" style="154" customWidth="1"/>
    <col min="15873" max="15873" width="7.140625" style="154" customWidth="1"/>
    <col min="15874" max="15874" width="23.5703125" style="154" customWidth="1"/>
    <col min="15875" max="15875" width="9.7109375" style="154" customWidth="1"/>
    <col min="15876" max="15876" width="0" style="154" hidden="1" customWidth="1"/>
    <col min="15877" max="15877" width="4.7109375" style="154" customWidth="1"/>
    <col min="15878" max="15878" width="14.42578125" style="154" customWidth="1"/>
    <col min="15879" max="15879" width="11.140625" style="154" customWidth="1"/>
    <col min="15880" max="15880" width="10.28515625" style="154" customWidth="1"/>
    <col min="15881" max="15881" width="13" style="154" customWidth="1"/>
    <col min="15882" max="15882" width="8.28515625" style="154" customWidth="1"/>
    <col min="15883" max="16127" width="10" style="154"/>
    <col min="16128" max="16128" width="2.5703125" style="154" customWidth="1"/>
    <col min="16129" max="16129" width="7.140625" style="154" customWidth="1"/>
    <col min="16130" max="16130" width="23.5703125" style="154" customWidth="1"/>
    <col min="16131" max="16131" width="9.7109375" style="154" customWidth="1"/>
    <col min="16132" max="16132" width="0" style="154" hidden="1" customWidth="1"/>
    <col min="16133" max="16133" width="4.7109375" style="154" customWidth="1"/>
    <col min="16134" max="16134" width="14.42578125" style="154" customWidth="1"/>
    <col min="16135" max="16135" width="11.140625" style="154" customWidth="1"/>
    <col min="16136" max="16136" width="10.28515625" style="154" customWidth="1"/>
    <col min="16137" max="16137" width="13" style="154" customWidth="1"/>
    <col min="16138" max="16138" width="8.28515625" style="154" customWidth="1"/>
    <col min="16139" max="16384" width="10" style="154"/>
  </cols>
  <sheetData>
    <row r="3" spans="1:12" ht="12" customHeight="1">
      <c r="B3" s="79" t="s">
        <v>179</v>
      </c>
      <c r="D3" s="155"/>
      <c r="E3" s="155"/>
      <c r="F3" s="155"/>
      <c r="G3" s="155"/>
      <c r="H3" s="155"/>
      <c r="I3" s="155" t="s">
        <v>221</v>
      </c>
      <c r="J3" s="208">
        <v>6.2</v>
      </c>
    </row>
    <row r="4" spans="1:12" ht="12" customHeight="1">
      <c r="B4" s="79" t="s">
        <v>176</v>
      </c>
      <c r="D4" s="155"/>
      <c r="E4" s="155"/>
      <c r="F4" s="155"/>
      <c r="G4" s="155"/>
      <c r="H4" s="155"/>
      <c r="I4" s="155"/>
      <c r="J4" s="156"/>
    </row>
    <row r="5" spans="1:12" ht="12" customHeight="1">
      <c r="B5" s="79" t="s">
        <v>138</v>
      </c>
      <c r="D5" s="155"/>
      <c r="E5" s="155"/>
      <c r="F5" s="155"/>
      <c r="G5" s="155"/>
      <c r="H5" s="155"/>
      <c r="I5" s="155"/>
      <c r="J5" s="156"/>
    </row>
    <row r="6" spans="1:12" ht="12" customHeight="1">
      <c r="D6" s="155"/>
      <c r="E6" s="155"/>
      <c r="F6" s="155"/>
      <c r="G6" s="155"/>
      <c r="H6" s="155"/>
      <c r="I6" s="155"/>
      <c r="J6" s="156"/>
    </row>
    <row r="7" spans="1:12" ht="12" customHeight="1">
      <c r="D7" s="155"/>
      <c r="E7" s="155"/>
      <c r="F7" s="155"/>
      <c r="G7" s="155"/>
      <c r="H7" s="155"/>
      <c r="I7" s="155"/>
      <c r="J7" s="156"/>
    </row>
    <row r="8" spans="1:12" ht="12" customHeight="1">
      <c r="D8" s="155"/>
      <c r="E8" s="155"/>
      <c r="F8" s="155" t="s">
        <v>104</v>
      </c>
      <c r="G8" s="155"/>
      <c r="H8" s="155"/>
      <c r="I8" s="155" t="s">
        <v>224</v>
      </c>
      <c r="J8" s="156"/>
    </row>
    <row r="9" spans="1:12" ht="12" customHeight="1">
      <c r="D9" s="157" t="s">
        <v>106</v>
      </c>
      <c r="E9" s="157" t="s">
        <v>68</v>
      </c>
      <c r="F9" s="157" t="s">
        <v>107</v>
      </c>
      <c r="G9" s="157" t="s">
        <v>108</v>
      </c>
      <c r="H9" s="157" t="s">
        <v>109</v>
      </c>
      <c r="I9" s="157" t="s">
        <v>110</v>
      </c>
      <c r="J9" s="158" t="s">
        <v>111</v>
      </c>
    </row>
    <row r="10" spans="1:12" ht="12" customHeight="1">
      <c r="A10" s="159"/>
      <c r="B10" s="160" t="s">
        <v>164</v>
      </c>
      <c r="C10" s="159"/>
      <c r="D10" s="161"/>
      <c r="E10" s="161"/>
      <c r="F10" s="161"/>
      <c r="G10" s="161"/>
      <c r="H10" s="161"/>
      <c r="I10" s="162"/>
      <c r="J10" s="163"/>
    </row>
    <row r="11" spans="1:12" ht="12" customHeight="1">
      <c r="A11" s="159"/>
      <c r="B11" s="164" t="s">
        <v>139</v>
      </c>
      <c r="C11" s="159"/>
      <c r="D11" s="161" t="s">
        <v>125</v>
      </c>
      <c r="E11" s="161">
        <v>3</v>
      </c>
      <c r="F11" s="162">
        <v>-178426564.5625504</v>
      </c>
      <c r="G11" s="162" t="s">
        <v>37</v>
      </c>
      <c r="H11" s="174">
        <v>0.4262831716003761</v>
      </c>
      <c r="I11" s="166">
        <f t="shared" ref="I11:I17" si="0">H11*F11</f>
        <v>-76060241.839483261</v>
      </c>
      <c r="J11" s="163"/>
      <c r="K11" s="129"/>
      <c r="L11" s="89"/>
    </row>
    <row r="12" spans="1:12" ht="12" customHeight="1">
      <c r="A12" s="159"/>
      <c r="B12" s="164" t="s">
        <v>140</v>
      </c>
      <c r="C12" s="159"/>
      <c r="D12" s="161" t="s">
        <v>122</v>
      </c>
      <c r="E12" s="161">
        <v>3</v>
      </c>
      <c r="F12" s="162">
        <v>24416013.797220185</v>
      </c>
      <c r="G12" s="162" t="s">
        <v>37</v>
      </c>
      <c r="H12" s="174">
        <v>0.4262831716003761</v>
      </c>
      <c r="I12" s="166">
        <f t="shared" si="0"/>
        <v>10408135.799317563</v>
      </c>
      <c r="J12" s="163"/>
      <c r="K12" s="167"/>
      <c r="L12" s="89"/>
    </row>
    <row r="13" spans="1:12" ht="12" customHeight="1">
      <c r="A13" s="159"/>
      <c r="B13" s="164" t="s">
        <v>140</v>
      </c>
      <c r="C13" s="159"/>
      <c r="D13" s="161" t="s">
        <v>122</v>
      </c>
      <c r="E13" s="161">
        <v>3</v>
      </c>
      <c r="F13" s="162">
        <v>-57470927.707348615</v>
      </c>
      <c r="G13" s="162" t="s">
        <v>40</v>
      </c>
      <c r="H13" s="174">
        <v>0.4262831716003761</v>
      </c>
      <c r="I13" s="166">
        <f t="shared" si="0"/>
        <v>-24498889.337904498</v>
      </c>
      <c r="J13" s="163"/>
      <c r="K13" s="167"/>
      <c r="L13" s="63"/>
    </row>
    <row r="14" spans="1:12" ht="12" customHeight="1">
      <c r="A14" s="159"/>
      <c r="B14" s="164" t="s">
        <v>140</v>
      </c>
      <c r="C14" s="159"/>
      <c r="D14" s="161" t="s">
        <v>122</v>
      </c>
      <c r="E14" s="161">
        <v>3</v>
      </c>
      <c r="F14" s="162">
        <v>-6109567.7873494476</v>
      </c>
      <c r="G14" s="162" t="s">
        <v>41</v>
      </c>
      <c r="H14" s="174">
        <v>0.4262831716003761</v>
      </c>
      <c r="I14" s="166">
        <f t="shared" si="0"/>
        <v>-2604405.9334988147</v>
      </c>
      <c r="J14" s="163"/>
      <c r="K14" s="167"/>
      <c r="L14" s="63"/>
    </row>
    <row r="15" spans="1:12" ht="12" customHeight="1">
      <c r="A15" s="159"/>
      <c r="B15" s="164" t="s">
        <v>141</v>
      </c>
      <c r="C15" s="159"/>
      <c r="D15" s="161" t="s">
        <v>124</v>
      </c>
      <c r="E15" s="161">
        <v>3</v>
      </c>
      <c r="F15" s="162">
        <v>-58896354.950164139</v>
      </c>
      <c r="G15" s="162" t="s">
        <v>37</v>
      </c>
      <c r="H15" s="174">
        <v>0.4262831716003761</v>
      </c>
      <c r="I15" s="166">
        <f t="shared" si="0"/>
        <v>-25106524.983857479</v>
      </c>
      <c r="J15" s="163"/>
      <c r="K15" s="167"/>
      <c r="L15" s="63"/>
    </row>
    <row r="16" spans="1:12" ht="12" customHeight="1">
      <c r="A16" s="159"/>
      <c r="B16" s="164" t="s">
        <v>141</v>
      </c>
      <c r="C16" s="159"/>
      <c r="D16" s="161" t="s">
        <v>124</v>
      </c>
      <c r="E16" s="161">
        <v>3</v>
      </c>
      <c r="F16" s="162">
        <v>-143661276.6508041</v>
      </c>
      <c r="G16" s="162" t="s">
        <v>167</v>
      </c>
      <c r="H16" s="174">
        <v>0.4262831716003761</v>
      </c>
      <c r="I16" s="166">
        <f t="shared" si="0"/>
        <v>-61240384.646863826</v>
      </c>
      <c r="J16" s="163"/>
      <c r="K16" s="167"/>
      <c r="L16" s="63"/>
    </row>
    <row r="17" spans="1:17" ht="12" customHeight="1">
      <c r="A17" s="159"/>
      <c r="B17" s="164" t="s">
        <v>142</v>
      </c>
      <c r="C17" s="159"/>
      <c r="D17" s="161" t="s">
        <v>126</v>
      </c>
      <c r="E17" s="161">
        <v>3</v>
      </c>
      <c r="F17" s="162">
        <v>-142691808.26332837</v>
      </c>
      <c r="G17" s="162" t="s">
        <v>37</v>
      </c>
      <c r="H17" s="174">
        <v>0.4262831716003761</v>
      </c>
      <c r="I17" s="166">
        <f t="shared" si="0"/>
        <v>-60827116.587884374</v>
      </c>
      <c r="J17" s="163"/>
      <c r="K17" s="167"/>
      <c r="L17" s="89"/>
    </row>
    <row r="18" spans="1:17" ht="12" customHeight="1">
      <c r="A18" s="159"/>
      <c r="B18" s="164" t="s">
        <v>143</v>
      </c>
      <c r="C18" s="159"/>
      <c r="D18" s="161">
        <v>108360</v>
      </c>
      <c r="E18" s="161">
        <v>3</v>
      </c>
      <c r="F18" s="162">
        <v>-2042502.5993254078</v>
      </c>
      <c r="G18" s="162" t="s">
        <v>49</v>
      </c>
      <c r="H18" s="174" t="s">
        <v>165</v>
      </c>
      <c r="I18" s="166">
        <v>-719927.39608420059</v>
      </c>
      <c r="J18" s="163"/>
      <c r="K18" s="167"/>
      <c r="L18" s="89"/>
    </row>
    <row r="19" spans="1:17" ht="12" customHeight="1">
      <c r="A19" s="159"/>
      <c r="B19" s="164" t="s">
        <v>143</v>
      </c>
      <c r="C19" s="159"/>
      <c r="D19" s="161">
        <v>108361</v>
      </c>
      <c r="E19" s="161">
        <v>3</v>
      </c>
      <c r="F19" s="162">
        <v>-3065436.7115403307</v>
      </c>
      <c r="G19" s="162" t="s">
        <v>49</v>
      </c>
      <c r="H19" s="174" t="s">
        <v>165</v>
      </c>
      <c r="I19" s="166">
        <v>-1080484.2404259515</v>
      </c>
      <c r="J19" s="163"/>
      <c r="K19" s="167"/>
      <c r="L19" s="89"/>
    </row>
    <row r="20" spans="1:17" ht="12" customHeight="1">
      <c r="A20" s="159"/>
      <c r="B20" s="164" t="s">
        <v>143</v>
      </c>
      <c r="C20" s="159"/>
      <c r="D20" s="161">
        <v>108362</v>
      </c>
      <c r="E20" s="161">
        <v>3</v>
      </c>
      <c r="F20" s="162">
        <v>-30281113.384433638</v>
      </c>
      <c r="G20" s="162" t="s">
        <v>49</v>
      </c>
      <c r="H20" s="174" t="s">
        <v>165</v>
      </c>
      <c r="I20" s="166">
        <v>-10673280.47297754</v>
      </c>
      <c r="J20" s="161"/>
      <c r="K20" s="167"/>
      <c r="L20" s="89"/>
    </row>
    <row r="21" spans="1:17" ht="12" customHeight="1">
      <c r="A21" s="159"/>
      <c r="B21" s="164" t="s">
        <v>143</v>
      </c>
      <c r="C21" s="159"/>
      <c r="D21" s="161">
        <v>108363</v>
      </c>
      <c r="E21" s="161">
        <v>3</v>
      </c>
      <c r="F21" s="162">
        <v>0</v>
      </c>
      <c r="G21" s="162" t="s">
        <v>49</v>
      </c>
      <c r="H21" s="174" t="s">
        <v>165</v>
      </c>
      <c r="I21" s="166">
        <v>0</v>
      </c>
      <c r="J21" s="161"/>
      <c r="K21" s="167"/>
      <c r="L21" s="126"/>
      <c r="M21" s="159"/>
      <c r="N21" s="159"/>
      <c r="O21" s="159"/>
      <c r="P21" s="159"/>
      <c r="Q21" s="159"/>
    </row>
    <row r="22" spans="1:17" ht="12" customHeight="1">
      <c r="A22" s="159"/>
      <c r="B22" s="164" t="s">
        <v>143</v>
      </c>
      <c r="C22" s="159"/>
      <c r="D22" s="161">
        <v>108364</v>
      </c>
      <c r="E22" s="161">
        <v>3</v>
      </c>
      <c r="F22" s="162">
        <v>-34755261.324297622</v>
      </c>
      <c r="G22" s="162" t="s">
        <v>49</v>
      </c>
      <c r="H22" s="174" t="s">
        <v>165</v>
      </c>
      <c r="I22" s="166">
        <v>-12250297.646471281</v>
      </c>
      <c r="J22" s="168"/>
      <c r="K22" s="167"/>
      <c r="L22" s="126"/>
      <c r="M22" s="159"/>
      <c r="N22" s="159"/>
      <c r="O22" s="159"/>
      <c r="P22" s="159"/>
      <c r="Q22" s="159"/>
    </row>
    <row r="23" spans="1:17" ht="12" customHeight="1">
      <c r="A23" s="159"/>
      <c r="B23" s="164" t="s">
        <v>143</v>
      </c>
      <c r="C23" s="159"/>
      <c r="D23" s="161">
        <v>108365</v>
      </c>
      <c r="E23" s="161">
        <v>3</v>
      </c>
      <c r="F23" s="162">
        <v>-23253676.982156906</v>
      </c>
      <c r="G23" s="162" t="s">
        <v>49</v>
      </c>
      <c r="H23" s="174" t="s">
        <v>165</v>
      </c>
      <c r="I23" s="166">
        <v>-8196297.5835019704</v>
      </c>
      <c r="J23" s="168"/>
      <c r="K23" s="159"/>
      <c r="L23" s="211"/>
      <c r="M23" s="211"/>
      <c r="N23" s="211"/>
      <c r="O23" s="211"/>
      <c r="P23" s="211"/>
      <c r="Q23" s="211"/>
    </row>
    <row r="24" spans="1:17" ht="12" customHeight="1">
      <c r="A24" s="159"/>
      <c r="B24" s="164" t="s">
        <v>143</v>
      </c>
      <c r="C24" s="159"/>
      <c r="D24" s="161">
        <v>108366</v>
      </c>
      <c r="E24" s="161">
        <v>3</v>
      </c>
      <c r="F24" s="162">
        <v>-11006783.809396926</v>
      </c>
      <c r="G24" s="162" t="s">
        <v>49</v>
      </c>
      <c r="H24" s="174" t="s">
        <v>165</v>
      </c>
      <c r="I24" s="166">
        <v>-3879596.1433674619</v>
      </c>
      <c r="J24" s="168"/>
      <c r="K24" s="159"/>
      <c r="L24" s="170"/>
      <c r="M24" s="170"/>
      <c r="N24" s="170"/>
      <c r="O24" s="170"/>
      <c r="P24" s="170"/>
      <c r="Q24" s="170"/>
    </row>
    <row r="25" spans="1:17" ht="12" customHeight="1">
      <c r="A25" s="159"/>
      <c r="B25" s="164" t="s">
        <v>143</v>
      </c>
      <c r="C25" s="159"/>
      <c r="D25" s="161">
        <v>108367</v>
      </c>
      <c r="E25" s="161">
        <v>3</v>
      </c>
      <c r="F25" s="162">
        <v>-25923283.045792691</v>
      </c>
      <c r="G25" s="162" t="s">
        <v>49</v>
      </c>
      <c r="H25" s="174" t="s">
        <v>165</v>
      </c>
      <c r="I25" s="166">
        <v>-9137262.1348316353</v>
      </c>
      <c r="J25" s="168"/>
      <c r="K25" s="159"/>
      <c r="L25" s="168"/>
      <c r="M25" s="168"/>
      <c r="N25" s="168"/>
      <c r="O25" s="168"/>
      <c r="P25" s="168"/>
      <c r="Q25" s="168"/>
    </row>
    <row r="26" spans="1:17" ht="12" customHeight="1">
      <c r="A26" s="159"/>
      <c r="B26" s="164" t="s">
        <v>143</v>
      </c>
      <c r="C26" s="159"/>
      <c r="D26" s="161">
        <v>108368</v>
      </c>
      <c r="E26" s="161">
        <v>3</v>
      </c>
      <c r="F26" s="162">
        <v>-39811495.601487488</v>
      </c>
      <c r="G26" s="162" t="s">
        <v>49</v>
      </c>
      <c r="H26" s="174" t="s">
        <v>165</v>
      </c>
      <c r="I26" s="172">
        <v>-14032484.645093082</v>
      </c>
      <c r="J26" s="168"/>
      <c r="K26" s="173"/>
      <c r="L26" s="131"/>
      <c r="M26" s="131"/>
      <c r="N26" s="131"/>
      <c r="O26" s="131"/>
      <c r="P26" s="131"/>
      <c r="Q26" s="131"/>
    </row>
    <row r="27" spans="1:17" ht="12" customHeight="1">
      <c r="A27" s="159"/>
      <c r="B27" s="164" t="s">
        <v>143</v>
      </c>
      <c r="C27" s="159"/>
      <c r="D27" s="161">
        <v>108369</v>
      </c>
      <c r="E27" s="161">
        <v>3</v>
      </c>
      <c r="F27" s="162">
        <v>-21556846.797283925</v>
      </c>
      <c r="G27" s="162" t="s">
        <v>49</v>
      </c>
      <c r="H27" s="174" t="s">
        <v>165</v>
      </c>
      <c r="I27" s="172">
        <v>-7598210.4442267781</v>
      </c>
      <c r="J27" s="168"/>
      <c r="K27" s="173"/>
      <c r="L27" s="131"/>
      <c r="M27" s="131"/>
      <c r="N27" s="131"/>
      <c r="O27" s="131"/>
      <c r="P27" s="131"/>
      <c r="Q27" s="131"/>
    </row>
    <row r="28" spans="1:17" ht="12" customHeight="1">
      <c r="A28" s="159"/>
      <c r="B28" s="164" t="s">
        <v>143</v>
      </c>
      <c r="C28" s="159"/>
      <c r="D28" s="161">
        <v>108370</v>
      </c>
      <c r="E28" s="161">
        <v>3</v>
      </c>
      <c r="F28" s="162">
        <v>-6058865.9678900307</v>
      </c>
      <c r="G28" s="162" t="s">
        <v>49</v>
      </c>
      <c r="H28" s="174" t="s">
        <v>165</v>
      </c>
      <c r="I28" s="172">
        <v>-2135587.7837937153</v>
      </c>
      <c r="K28" s="173"/>
      <c r="L28" s="131"/>
      <c r="M28" s="131"/>
      <c r="N28" s="131"/>
      <c r="O28" s="131"/>
      <c r="P28" s="131"/>
      <c r="Q28" s="131"/>
    </row>
    <row r="29" spans="1:17" ht="12" customHeight="1">
      <c r="A29" s="159"/>
      <c r="B29" s="164" t="s">
        <v>143</v>
      </c>
      <c r="C29" s="159"/>
      <c r="D29" s="161">
        <v>108371</v>
      </c>
      <c r="E29" s="161">
        <v>3</v>
      </c>
      <c r="F29" s="162">
        <v>-302659.45732894522</v>
      </c>
      <c r="G29" s="162" t="s">
        <v>49</v>
      </c>
      <c r="H29" s="174" t="s">
        <v>165</v>
      </c>
      <c r="I29" s="172">
        <v>-106679.34282534075</v>
      </c>
      <c r="K29" s="173"/>
      <c r="L29" s="131"/>
      <c r="M29" s="131"/>
      <c r="N29" s="131"/>
      <c r="O29" s="131"/>
      <c r="P29" s="131"/>
      <c r="Q29" s="131"/>
    </row>
    <row r="30" spans="1:17" ht="12" customHeight="1">
      <c r="A30" s="159"/>
      <c r="B30" s="164" t="s">
        <v>143</v>
      </c>
      <c r="C30" s="159"/>
      <c r="D30" s="161">
        <v>108373</v>
      </c>
      <c r="E30" s="161">
        <v>3</v>
      </c>
      <c r="F30" s="162">
        <v>-2098165.0270613087</v>
      </c>
      <c r="G30" s="162" t="s">
        <v>49</v>
      </c>
      <c r="H30" s="174" t="s">
        <v>165</v>
      </c>
      <c r="I30" s="172">
        <v>-739546.90926027566</v>
      </c>
      <c r="K30" s="173"/>
      <c r="L30" s="131"/>
      <c r="M30" s="131"/>
      <c r="N30" s="131"/>
      <c r="O30" s="131"/>
      <c r="P30" s="131"/>
      <c r="Q30" s="131"/>
    </row>
    <row r="31" spans="1:17" ht="12" customHeight="1">
      <c r="A31" s="159"/>
      <c r="B31" s="164" t="s">
        <v>144</v>
      </c>
      <c r="C31" s="159"/>
      <c r="D31" s="161" t="s">
        <v>121</v>
      </c>
      <c r="E31" s="161">
        <v>3</v>
      </c>
      <c r="F31" s="162">
        <v>-98680.622934860177</v>
      </c>
      <c r="G31" s="162" t="s">
        <v>45</v>
      </c>
      <c r="H31" s="174">
        <v>0</v>
      </c>
      <c r="I31" s="166">
        <f t="shared" ref="I31:I34" si="1">H31*F31</f>
        <v>0</v>
      </c>
      <c r="J31" s="175"/>
      <c r="K31" s="173"/>
      <c r="L31" s="131"/>
      <c r="M31" s="131"/>
      <c r="N31" s="131"/>
      <c r="O31" s="131"/>
      <c r="P31" s="131"/>
      <c r="Q31" s="131"/>
    </row>
    <row r="32" spans="1:17" ht="12" customHeight="1">
      <c r="A32" s="159"/>
      <c r="B32" s="164" t="s">
        <v>144</v>
      </c>
      <c r="C32" s="159"/>
      <c r="D32" s="161" t="s">
        <v>121</v>
      </c>
      <c r="E32" s="161">
        <v>3</v>
      </c>
      <c r="F32" s="162">
        <v>-2202399.0621268079</v>
      </c>
      <c r="G32" s="162" t="s">
        <v>46</v>
      </c>
      <c r="H32" s="174">
        <v>0</v>
      </c>
      <c r="I32" s="166">
        <f t="shared" si="1"/>
        <v>0</v>
      </c>
      <c r="J32" s="175"/>
      <c r="K32" s="173"/>
      <c r="L32" s="131"/>
      <c r="M32" s="131"/>
      <c r="N32" s="131"/>
      <c r="O32" s="131"/>
      <c r="P32" s="131"/>
      <c r="Q32" s="131"/>
    </row>
    <row r="33" spans="1:17" ht="12" customHeight="1">
      <c r="A33" s="159"/>
      <c r="B33" s="164" t="s">
        <v>144</v>
      </c>
      <c r="C33" s="159"/>
      <c r="D33" s="161" t="s">
        <v>121</v>
      </c>
      <c r="E33" s="161">
        <v>3</v>
      </c>
      <c r="F33" s="162">
        <v>-1193421.309311375</v>
      </c>
      <c r="G33" s="162" t="s">
        <v>47</v>
      </c>
      <c r="H33" s="174">
        <v>0</v>
      </c>
      <c r="I33" s="166">
        <f t="shared" si="1"/>
        <v>0</v>
      </c>
      <c r="J33" s="175"/>
      <c r="K33" s="173"/>
      <c r="L33" s="131"/>
      <c r="M33" s="131"/>
      <c r="N33" s="131"/>
      <c r="O33" s="131"/>
      <c r="P33" s="131"/>
      <c r="Q33" s="131"/>
    </row>
    <row r="34" spans="1:17" ht="12" customHeight="1">
      <c r="A34" s="159"/>
      <c r="B34" s="164" t="s">
        <v>144</v>
      </c>
      <c r="C34" s="159"/>
      <c r="D34" s="161" t="s">
        <v>121</v>
      </c>
      <c r="E34" s="161">
        <v>3</v>
      </c>
      <c r="F34" s="162">
        <v>-1840295.8487980077</v>
      </c>
      <c r="G34" s="162" t="s">
        <v>216</v>
      </c>
      <c r="H34" s="174">
        <v>0</v>
      </c>
      <c r="I34" s="166">
        <f t="shared" si="1"/>
        <v>0</v>
      </c>
      <c r="J34" s="175"/>
      <c r="K34" s="173"/>
      <c r="L34" s="131"/>
      <c r="M34" s="131"/>
      <c r="N34" s="131"/>
      <c r="O34" s="131"/>
      <c r="P34" s="131"/>
      <c r="Q34" s="131"/>
    </row>
    <row r="35" spans="1:17" ht="12" customHeight="1">
      <c r="A35" s="159"/>
      <c r="B35" s="164" t="s">
        <v>144</v>
      </c>
      <c r="C35" s="159"/>
      <c r="D35" s="161" t="s">
        <v>121</v>
      </c>
      <c r="E35" s="161">
        <v>3</v>
      </c>
      <c r="F35" s="162">
        <v>-7375982.7786294445</v>
      </c>
      <c r="G35" s="162" t="s">
        <v>49</v>
      </c>
      <c r="H35" s="174">
        <v>1</v>
      </c>
      <c r="I35" s="166">
        <f t="shared" ref="I35:I41" si="2">H35*F35</f>
        <v>-7375982.7786294445</v>
      </c>
      <c r="J35" s="175"/>
      <c r="K35" s="173"/>
      <c r="L35" s="131"/>
      <c r="M35" s="131"/>
      <c r="N35" s="131"/>
      <c r="O35" s="131"/>
      <c r="P35" s="131"/>
      <c r="Q35" s="131"/>
    </row>
    <row r="36" spans="1:17" ht="12" customHeight="1">
      <c r="A36" s="159"/>
      <c r="B36" s="164" t="s">
        <v>144</v>
      </c>
      <c r="C36" s="159"/>
      <c r="D36" s="161" t="s">
        <v>121</v>
      </c>
      <c r="E36" s="161">
        <v>3</v>
      </c>
      <c r="F36" s="162">
        <v>-660208.6436120104</v>
      </c>
      <c r="G36" s="162" t="s">
        <v>50</v>
      </c>
      <c r="H36" s="174">
        <v>0</v>
      </c>
      <c r="I36" s="166">
        <f t="shared" si="2"/>
        <v>0</v>
      </c>
      <c r="J36" s="175"/>
      <c r="K36" s="173"/>
      <c r="L36" s="131"/>
      <c r="M36" s="131"/>
      <c r="N36" s="131"/>
      <c r="O36" s="131"/>
      <c r="P36" s="131"/>
      <c r="Q36" s="131"/>
    </row>
    <row r="37" spans="1:17" ht="12" customHeight="1">
      <c r="A37" s="159"/>
      <c r="B37" s="164" t="s">
        <v>144</v>
      </c>
      <c r="C37" s="159"/>
      <c r="D37" s="161" t="s">
        <v>121</v>
      </c>
      <c r="E37" s="161">
        <v>3</v>
      </c>
      <c r="F37" s="162">
        <v>-9758241.1162545849</v>
      </c>
      <c r="G37" s="162" t="s">
        <v>37</v>
      </c>
      <c r="H37" s="174">
        <v>0.4262831716003761</v>
      </c>
      <c r="I37" s="166">
        <f t="shared" si="2"/>
        <v>-4159773.9722781987</v>
      </c>
      <c r="J37" s="175"/>
      <c r="K37" s="173"/>
      <c r="L37" s="131"/>
      <c r="M37" s="131"/>
      <c r="N37" s="131"/>
      <c r="O37" s="131"/>
      <c r="P37" s="131"/>
      <c r="Q37" s="131"/>
    </row>
    <row r="38" spans="1:17" ht="12" customHeight="1">
      <c r="A38" s="159"/>
      <c r="B38" s="164" t="s">
        <v>144</v>
      </c>
      <c r="C38" s="159"/>
      <c r="D38" s="161" t="s">
        <v>121</v>
      </c>
      <c r="E38" s="161">
        <v>3</v>
      </c>
      <c r="F38" s="162">
        <v>5505752.4728743583</v>
      </c>
      <c r="G38" s="162" t="s">
        <v>53</v>
      </c>
      <c r="H38" s="174">
        <v>0.4247028503779125</v>
      </c>
      <c r="I38" s="166">
        <f t="shared" si="2"/>
        <v>2338308.7687049801</v>
      </c>
      <c r="J38" s="161"/>
      <c r="K38" s="161"/>
      <c r="L38" s="131"/>
      <c r="M38" s="131"/>
      <c r="N38" s="131"/>
      <c r="O38" s="131"/>
      <c r="P38" s="131"/>
      <c r="Q38" s="131"/>
    </row>
    <row r="39" spans="1:17" ht="12" customHeight="1">
      <c r="A39" s="159"/>
      <c r="B39" s="164" t="s">
        <v>144</v>
      </c>
      <c r="C39" s="159"/>
      <c r="D39" s="161" t="s">
        <v>121</v>
      </c>
      <c r="E39" s="161">
        <v>3</v>
      </c>
      <c r="F39" s="162">
        <v>-18119.065363898873</v>
      </c>
      <c r="G39" s="162" t="s">
        <v>54</v>
      </c>
      <c r="H39" s="174">
        <v>0.461289372337361</v>
      </c>
      <c r="I39" s="166">
        <f t="shared" si="2"/>
        <v>-8358.132289052528</v>
      </c>
      <c r="J39" s="168"/>
      <c r="K39" s="159"/>
      <c r="L39" s="164"/>
      <c r="M39" s="164"/>
      <c r="N39" s="159"/>
      <c r="O39" s="159"/>
      <c r="P39" s="159"/>
      <c r="Q39" s="159"/>
    </row>
    <row r="40" spans="1:17" ht="12" customHeight="1">
      <c r="A40" s="159"/>
      <c r="B40" s="164" t="s">
        <v>144</v>
      </c>
      <c r="C40" s="159"/>
      <c r="D40" s="161" t="s">
        <v>121</v>
      </c>
      <c r="E40" s="161">
        <v>3</v>
      </c>
      <c r="F40" s="162">
        <v>16403.140787943208</v>
      </c>
      <c r="G40" s="162" t="s">
        <v>55</v>
      </c>
      <c r="H40" s="174">
        <v>0.41971722672390366</v>
      </c>
      <c r="I40" s="166">
        <f t="shared" si="2"/>
        <v>6884.6807610772712</v>
      </c>
      <c r="J40" s="168"/>
    </row>
    <row r="41" spans="1:17" ht="12" customHeight="1">
      <c r="A41" s="159"/>
      <c r="B41" s="164" t="s">
        <v>145</v>
      </c>
      <c r="C41" s="159"/>
      <c r="D41" s="161" t="s">
        <v>123</v>
      </c>
      <c r="E41" s="161">
        <v>3</v>
      </c>
      <c r="F41" s="162">
        <v>-24756849.931976199</v>
      </c>
      <c r="G41" s="162" t="s">
        <v>55</v>
      </c>
      <c r="H41" s="174">
        <v>0.41971722672390366</v>
      </c>
      <c r="I41" s="166">
        <f t="shared" si="2"/>
        <v>-10390876.395868912</v>
      </c>
      <c r="J41" s="168"/>
    </row>
    <row r="42" spans="1:17" ht="12" customHeight="1">
      <c r="A42" s="159"/>
      <c r="B42" s="202" t="s">
        <v>215</v>
      </c>
      <c r="C42" s="159"/>
      <c r="D42" s="161"/>
      <c r="E42" s="161"/>
      <c r="F42" s="177">
        <f>SUM(F11:F41)</f>
        <v>-805378619.59766483</v>
      </c>
      <c r="G42" s="162"/>
      <c r="H42" s="171"/>
      <c r="I42" s="177">
        <f>SUM(I11:I41)</f>
        <v>-330068880.10263342</v>
      </c>
      <c r="J42" s="168"/>
    </row>
    <row r="43" spans="1:17" ht="12" customHeight="1">
      <c r="B43" s="164"/>
      <c r="C43" s="159"/>
      <c r="D43" s="161"/>
      <c r="E43" s="161"/>
      <c r="F43" s="162"/>
      <c r="G43" s="162"/>
      <c r="H43" s="171"/>
      <c r="I43" s="166"/>
      <c r="J43" s="159"/>
    </row>
    <row r="44" spans="1:17" ht="12" customHeight="1">
      <c r="B44" s="164"/>
      <c r="C44" s="159"/>
      <c r="D44" s="161"/>
      <c r="E44" s="161"/>
      <c r="F44" s="162"/>
      <c r="G44" s="162"/>
      <c r="H44" s="171"/>
      <c r="I44" s="166"/>
      <c r="J44" s="159"/>
    </row>
    <row r="45" spans="1:17" ht="12" customHeight="1">
      <c r="B45" s="164"/>
      <c r="C45" s="159"/>
      <c r="D45" s="161"/>
      <c r="E45" s="161"/>
      <c r="F45" s="162"/>
      <c r="G45" s="162"/>
      <c r="H45" s="171"/>
      <c r="I45" s="166"/>
      <c r="J45" s="159"/>
    </row>
    <row r="46" spans="1:17" ht="12" customHeight="1">
      <c r="B46" s="164"/>
      <c r="C46" s="159"/>
      <c r="D46" s="161"/>
      <c r="E46" s="161"/>
      <c r="F46" s="162"/>
      <c r="G46" s="162"/>
      <c r="H46" s="171"/>
      <c r="I46" s="166"/>
      <c r="J46" s="159"/>
    </row>
    <row r="47" spans="1:17" ht="12" customHeight="1">
      <c r="B47" s="164"/>
      <c r="C47" s="159"/>
      <c r="D47" s="161"/>
      <c r="E47" s="161"/>
      <c r="F47" s="162"/>
      <c r="G47" s="162"/>
      <c r="H47" s="171"/>
      <c r="I47" s="166"/>
      <c r="J47" s="175"/>
    </row>
    <row r="48" spans="1:17" ht="12" customHeight="1">
      <c r="B48" s="164"/>
      <c r="C48" s="159"/>
      <c r="D48" s="161"/>
      <c r="E48" s="161"/>
      <c r="F48" s="162"/>
      <c r="G48" s="162"/>
      <c r="H48" s="171"/>
      <c r="I48" s="166"/>
      <c r="J48" s="175"/>
    </row>
    <row r="49" spans="1:10" ht="12" customHeight="1">
      <c r="A49" s="159"/>
      <c r="B49" s="164"/>
      <c r="C49" s="159"/>
      <c r="D49" s="161"/>
      <c r="E49" s="161"/>
      <c r="F49" s="162"/>
      <c r="G49" s="162"/>
      <c r="H49" s="171"/>
      <c r="I49" s="166"/>
      <c r="J49" s="175"/>
    </row>
    <row r="50" spans="1:10" ht="12" customHeight="1">
      <c r="A50" s="159"/>
      <c r="B50" s="164"/>
      <c r="C50" s="159"/>
      <c r="D50" s="161"/>
      <c r="E50" s="161"/>
      <c r="F50" s="162"/>
      <c r="G50" s="162"/>
      <c r="H50" s="171"/>
      <c r="I50" s="166"/>
      <c r="J50" s="175"/>
    </row>
    <row r="51" spans="1:10" ht="12" customHeight="1">
      <c r="A51" s="159"/>
      <c r="B51" s="164"/>
      <c r="C51" s="159"/>
      <c r="D51" s="161"/>
      <c r="E51" s="161"/>
      <c r="F51" s="162"/>
      <c r="G51" s="162"/>
      <c r="H51" s="171"/>
      <c r="I51" s="166"/>
      <c r="J51" s="175"/>
    </row>
    <row r="52" spans="1:10" ht="12" customHeight="1">
      <c r="A52" s="159"/>
      <c r="B52" s="164"/>
      <c r="C52" s="159"/>
      <c r="D52" s="161"/>
      <c r="E52" s="161"/>
      <c r="F52" s="162"/>
      <c r="G52" s="162"/>
      <c r="H52" s="171"/>
      <c r="I52" s="166"/>
      <c r="J52" s="175"/>
    </row>
    <row r="53" spans="1:10" ht="12" customHeight="1">
      <c r="A53" s="159"/>
      <c r="B53" s="178"/>
      <c r="C53" s="178"/>
      <c r="D53" s="168"/>
      <c r="E53" s="168"/>
      <c r="F53" s="172"/>
      <c r="G53" s="172"/>
      <c r="H53" s="176"/>
      <c r="I53" s="172"/>
      <c r="J53" s="175"/>
    </row>
    <row r="54" spans="1:10" ht="12" customHeight="1">
      <c r="A54" s="159"/>
      <c r="B54" s="179"/>
      <c r="C54" s="178"/>
      <c r="D54" s="168"/>
      <c r="E54" s="168"/>
      <c r="F54" s="172"/>
      <c r="G54" s="172"/>
      <c r="H54" s="176"/>
      <c r="I54" s="172"/>
      <c r="J54" s="175"/>
    </row>
    <row r="55" spans="1:10" ht="12" customHeight="1">
      <c r="A55" s="159"/>
      <c r="B55" s="179"/>
      <c r="C55" s="178"/>
      <c r="D55" s="168"/>
      <c r="E55" s="168"/>
      <c r="F55" s="172"/>
      <c r="G55" s="172"/>
      <c r="H55" s="176"/>
      <c r="I55" s="172"/>
      <c r="J55" s="175"/>
    </row>
    <row r="56" spans="1:10" ht="12" customHeight="1">
      <c r="A56" s="159"/>
      <c r="B56" s="180"/>
      <c r="C56" s="181"/>
      <c r="D56" s="161"/>
      <c r="E56" s="161"/>
      <c r="F56" s="161"/>
      <c r="G56" s="161"/>
      <c r="H56" s="161"/>
      <c r="I56" s="161"/>
      <c r="J56" s="163"/>
    </row>
    <row r="57" spans="1:10" ht="12" customHeight="1">
      <c r="A57" s="159"/>
      <c r="B57" s="181"/>
      <c r="C57" s="181"/>
      <c r="D57" s="161"/>
      <c r="E57" s="161"/>
      <c r="F57" s="161"/>
      <c r="G57" s="161"/>
      <c r="H57" s="161"/>
      <c r="I57" s="161"/>
      <c r="J57" s="161"/>
    </row>
    <row r="58" spans="1:10" ht="12" customHeight="1">
      <c r="A58" s="159"/>
      <c r="B58" s="182"/>
      <c r="C58" s="181"/>
      <c r="D58" s="161"/>
      <c r="E58" s="161"/>
      <c r="F58" s="161"/>
      <c r="G58" s="161"/>
      <c r="H58" s="161"/>
      <c r="I58" s="161"/>
      <c r="J58" s="163"/>
    </row>
    <row r="59" spans="1:10" ht="12" customHeight="1">
      <c r="A59" s="159"/>
      <c r="B59" s="182"/>
      <c r="C59" s="181"/>
      <c r="D59" s="161"/>
      <c r="E59" s="161"/>
      <c r="F59" s="161"/>
      <c r="G59" s="161"/>
      <c r="H59" s="161"/>
      <c r="I59" s="161"/>
      <c r="J59" s="163"/>
    </row>
    <row r="60" spans="1:10" ht="12" customHeight="1" thickBot="1">
      <c r="A60" s="159"/>
      <c r="B60" s="183" t="s">
        <v>120</v>
      </c>
      <c r="C60" s="159"/>
      <c r="D60" s="161"/>
      <c r="E60" s="161"/>
      <c r="F60" s="161"/>
      <c r="G60" s="161"/>
      <c r="H60" s="161"/>
      <c r="I60" s="161"/>
      <c r="J60" s="163"/>
    </row>
    <row r="61" spans="1:10" ht="12" customHeight="1">
      <c r="A61" s="184"/>
      <c r="B61" s="185"/>
      <c r="C61" s="186"/>
      <c r="D61" s="187"/>
      <c r="E61" s="187"/>
      <c r="F61" s="187"/>
      <c r="G61" s="187"/>
      <c r="H61" s="187"/>
      <c r="I61" s="187"/>
      <c r="J61" s="188"/>
    </row>
    <row r="62" spans="1:10" ht="12" customHeight="1">
      <c r="A62" s="189"/>
      <c r="B62" s="182"/>
      <c r="C62" s="159"/>
      <c r="D62" s="161"/>
      <c r="E62" s="161"/>
      <c r="F62" s="190"/>
      <c r="G62" s="190"/>
      <c r="H62" s="161"/>
      <c r="I62" s="161"/>
      <c r="J62" s="191"/>
    </row>
    <row r="63" spans="1:10" ht="12" customHeight="1">
      <c r="A63" s="189"/>
      <c r="B63" s="182"/>
      <c r="C63" s="159"/>
      <c r="D63" s="161"/>
      <c r="E63" s="161"/>
      <c r="F63" s="161"/>
      <c r="G63" s="161"/>
      <c r="H63" s="161"/>
      <c r="I63" s="161"/>
      <c r="J63" s="191"/>
    </row>
    <row r="64" spans="1:10" ht="12" customHeight="1">
      <c r="A64" s="189"/>
      <c r="B64" s="182"/>
      <c r="C64" s="159"/>
      <c r="D64" s="161"/>
      <c r="E64" s="161"/>
      <c r="F64" s="161"/>
      <c r="G64" s="161"/>
      <c r="H64" s="161"/>
      <c r="I64" s="161"/>
      <c r="J64" s="191"/>
    </row>
    <row r="65" spans="1:10" ht="12" customHeight="1">
      <c r="A65" s="189"/>
      <c r="B65" s="159"/>
      <c r="C65" s="159"/>
      <c r="D65" s="161"/>
      <c r="E65" s="161"/>
      <c r="F65" s="161"/>
      <c r="G65" s="161"/>
      <c r="H65" s="161"/>
      <c r="I65" s="161"/>
      <c r="J65" s="192"/>
    </row>
    <row r="66" spans="1:10" ht="12" customHeight="1">
      <c r="A66" s="189"/>
      <c r="B66" s="159"/>
      <c r="C66" s="159"/>
      <c r="D66" s="161"/>
      <c r="E66" s="161"/>
      <c r="F66" s="161"/>
      <c r="G66" s="161"/>
      <c r="H66" s="161"/>
      <c r="I66" s="161"/>
      <c r="J66" s="192"/>
    </row>
    <row r="67" spans="1:10" ht="12" customHeight="1">
      <c r="A67" s="189"/>
      <c r="B67" s="159"/>
      <c r="C67" s="159"/>
      <c r="D67" s="161"/>
      <c r="E67" s="161"/>
      <c r="F67" s="161"/>
      <c r="G67" s="161"/>
      <c r="H67" s="161"/>
      <c r="I67" s="161"/>
      <c r="J67" s="192"/>
    </row>
    <row r="68" spans="1:10" ht="12" customHeight="1">
      <c r="A68" s="189"/>
      <c r="B68" s="159"/>
      <c r="C68" s="159"/>
      <c r="D68" s="161"/>
      <c r="E68" s="161"/>
      <c r="F68" s="161"/>
      <c r="G68" s="161"/>
      <c r="H68" s="161"/>
      <c r="I68" s="161"/>
      <c r="J68" s="192"/>
    </row>
    <row r="69" spans="1:10" ht="12" customHeight="1" thickBot="1">
      <c r="A69" s="193"/>
      <c r="B69" s="194"/>
      <c r="C69" s="194"/>
      <c r="D69" s="195"/>
      <c r="E69" s="195"/>
      <c r="F69" s="195"/>
      <c r="G69" s="195"/>
      <c r="H69" s="195"/>
      <c r="I69" s="195"/>
      <c r="J69" s="196"/>
    </row>
    <row r="70" spans="1:10" ht="12" customHeight="1">
      <c r="A70" s="159"/>
      <c r="B70" s="159"/>
      <c r="C70" s="159"/>
      <c r="D70" s="161"/>
      <c r="E70" s="161"/>
      <c r="F70" s="161"/>
      <c r="G70" s="161"/>
      <c r="H70" s="161"/>
      <c r="I70" s="161"/>
      <c r="J70" s="161"/>
    </row>
    <row r="71" spans="1:10" ht="12" customHeight="1">
      <c r="A71" s="159"/>
      <c r="B71" s="159"/>
      <c r="C71" s="159"/>
      <c r="D71" s="161"/>
      <c r="E71" s="161"/>
      <c r="F71" s="161"/>
      <c r="G71" s="161"/>
      <c r="H71" s="161"/>
      <c r="I71" s="161"/>
      <c r="J71" s="161"/>
    </row>
    <row r="72" spans="1:10" ht="12" customHeight="1"/>
  </sheetData>
  <mergeCells count="1">
    <mergeCell ref="L23:Q23"/>
  </mergeCells>
  <conditionalFormatting sqref="B10:B41 B43:B52">
    <cfRule type="cellIs" dxfId="6" priority="2" stopIfTrue="1" operator="equal">
      <formula>"Adjustment to Income/Expense/Rate Base:"</formula>
    </cfRule>
  </conditionalFormatting>
  <dataValidations count="3">
    <dataValidation type="list" errorStyle="warning" allowBlank="1" showInputMessage="1" showErrorMessage="1" errorTitle="FERC ACCOUNT" error="This FERC Account is not included in the drop-down list. Is this the account you want to use?" sqref="WVL53:WVL55 WLP53:WLP55 WBT53:WBT55 VRX53:VRX55 VIB53:VIB55 UYF53:UYF55 UOJ53:UOJ55 UEN53:UEN55 TUR53:TUR55 TKV53:TKV55 TAZ53:TAZ55 SRD53:SRD55 SHH53:SHH55 RXL53:RXL55 RNP53:RNP55 RDT53:RDT55 QTX53:QTX55 QKB53:QKB55 QAF53:QAF55 PQJ53:PQJ55 PGN53:PGN55 OWR53:OWR55 OMV53:OMV55 OCZ53:OCZ55 NTD53:NTD55 NJH53:NJH55 MZL53:MZL55 MPP53:MPP55 MFT53:MFT55 LVX53:LVX55 LMB53:LMB55 LCF53:LCF55 KSJ53:KSJ55 KIN53:KIN55 JYR53:JYR55 JOV53:JOV55 JEZ53:JEZ55 IVD53:IVD55 ILH53:ILH55 IBL53:IBL55 HRP53:HRP55 HHT53:HHT55 GXX53:GXX55 GOB53:GOB55 GEF53:GEF55 FUJ53:FUJ55 FKN53:FKN55 FAR53:FAR55 EQV53:EQV55 EGZ53:EGZ55 DXD53:DXD55 DNH53:DNH55 DDL53:DDL55 CTP53:CTP55 CJT53:CJT55 BZX53:BZX55 BQB53:BQB55 BGF53:BGF55 AWJ53:AWJ55 AMN53:AMN55 ACR53:ACR55 SV53:SV55 IZ53:IZ55 IY52:IY55 SU52:SU55 ACQ52:ACQ55 AMM52:AMM55 AWI52:AWI55 BGE52:BGE55 BQA52:BQA55 BZW52:BZW55 CJS52:CJS55 CTO52:CTO55 DDK52:DDK55 DNG52:DNG55 DXC52:DXC55 EGY52:EGY55 EQU52:EQU55 FAQ52:FAQ55 FKM52:FKM55 FUI52:FUI55 GEE52:GEE55 GOA52:GOA55 GXW52:GXW55 HHS52:HHS55 HRO52:HRO55 IBK52:IBK55 ILG52:ILG55 IVC52:IVC55 JEY52:JEY55 JOU52:JOU55 JYQ52:JYQ55 KIM52:KIM55 KSI52:KSI55 LCE52:LCE55 LMA52:LMA55 LVW52:LVW55 MFS52:MFS55 MPO52:MPO55 MZK52:MZK55 NJG52:NJG55 NTC52:NTC55 OCY52:OCY55 OMU52:OMU55 OWQ52:OWQ55 PGM52:PGM55 PQI52:PQI55 QAE52:QAE55 QKA52:QKA55 QTW52:QTW55 RDS52:RDS55 RNO52:RNO55 RXK52:RXK55 SHG52:SHG55 SRC52:SRC55 TAY52:TAY55 TKU52:TKU55 TUQ52:TUQ55 UEM52:UEM55 UOI52:UOI55 UYE52:UYE55 VIA52:VIA55 VRW52:VRW55 WBS52:WBS55 WLO52:WLO55 WVK52:WVK55 D52:D55">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53:E55 JA53:JA55 SW53:SW55 ACS53:ACS55 AMO53:AMO55 AWK53:AWK55 BGG53:BGG55 BQC53:BQC55 BZY53:BZY55 CJU53:CJU55 CTQ53:CTQ55 DDM53:DDM55 DNI53:DNI55 DXE53:DXE55 EHA53:EHA55 EQW53:EQW55 FAS53:FAS55 FKO53:FKO55 FUK53:FUK55 GEG53:GEG55 GOC53:GOC55 GXY53:GXY55 HHU53:HHU55 HRQ53:HRQ55 IBM53:IBM55 ILI53:ILI55 IVE53:IVE55 JFA53:JFA55 JOW53:JOW55 JYS53:JYS55 KIO53:KIO55 KSK53:KSK55 LCG53:LCG55 LMC53:LMC55 LVY53:LVY55 MFU53:MFU55 MPQ53:MPQ55 MZM53:MZM55 NJI53:NJI55 NTE53:NTE55 ODA53:ODA55 OMW53:OMW55 OWS53:OWS55 PGO53:PGO55 PQK53:PQK55 QAG53:QAG55 QKC53:QKC55 QTY53:QTY55 RDU53:RDU55 RNQ53:RNQ55 RXM53:RXM55 SHI53:SHI55 SRE53:SRE55 TBA53:TBA55 TKW53:TKW55 TUS53:TUS55 UEO53:UEO55 UOK53:UOK55 UYG53:UYG55 VIC53:VIC55 VRY53:VRY55 WBU53:WBU55 WLQ53:WLQ55 WVM53:WVM55">
      <formula1>"1, 2, 3"</formula1>
    </dataValidation>
    <dataValidation type="list" errorStyle="warning" allowBlank="1" showInputMessage="1" showErrorMessage="1" errorTitle="Factor" error="This factor is not included in the drop-down list. Is this the factor you want to use?" sqref="JC52:JC55 WVO52:WVO55 WLS52:WLS55 WBW52:WBW55 VSA52:VSA55 VIE52:VIE55 UYI52:UYI55 UOM52:UOM55 UEQ52:UEQ55 TUU52:TUU55 TKY52:TKY55 TBC52:TBC55 SRG52:SRG55 SHK52:SHK55 RXO52:RXO55 RNS52:RNS55 RDW52:RDW55 QUA52:QUA55 QKE52:QKE55 QAI52:QAI55 PQM52:PQM55 PGQ52:PGQ55 OWU52:OWU55 OMY52:OMY55 ODC52:ODC55 NTG52:NTG55 NJK52:NJK55 MZO52:MZO55 MPS52:MPS55 MFW52:MFW55 LWA52:LWA55 LME52:LME55 LCI52:LCI55 KSM52:KSM55 KIQ52:KIQ55 JYU52:JYU55 JOY52:JOY55 JFC52:JFC55 IVG52:IVG55 ILK52:ILK55 IBO52:IBO55 HRS52:HRS55 HHW52:HHW55 GYA52:GYA55 GOE52:GOE55 GEI52:GEI55 FUM52:FUM55 FKQ52:FKQ55 FAU52:FAU55 EQY52:EQY55 EHC52:EHC55 DXG52:DXG55 DNK52:DNK55 DDO52:DDO55 CTS52:CTS55 CJW52:CJW55 CAA52:CAA55 BQE52:BQE55 BGI52:BGI55 AWM52:AWM55 AMQ52:AMQ55 ACU52:ACU55 SY52:SY55">
      <formula1>#REF!</formula1>
    </dataValidation>
  </dataValidations>
  <pageMargins left="1" right="0.25" top="1" bottom="0.95" header="0.5" footer="0.5"/>
  <pageSetup scale="81" orientation="portrait" r:id="rId1"/>
  <headerFooter alignWithMargins="0"/>
  <drawing r:id="rId2"/>
</worksheet>
</file>

<file path=xl/worksheets/sheet8.xml><?xml version="1.0" encoding="utf-8"?>
<worksheet xmlns="http://schemas.openxmlformats.org/spreadsheetml/2006/main" xmlns:r="http://schemas.openxmlformats.org/officeDocument/2006/relationships">
  <sheetPr>
    <pageSetUpPr fitToPage="1"/>
  </sheetPr>
  <dimension ref="A3:M67"/>
  <sheetViews>
    <sheetView view="pageBreakPreview" zoomScale="60" zoomScaleNormal="100" workbookViewId="0"/>
  </sheetViews>
  <sheetFormatPr defaultColWidth="10" defaultRowHeight="12.75"/>
  <cols>
    <col min="1" max="1" width="2.5703125" style="154" customWidth="1"/>
    <col min="2" max="2" width="7.140625" style="154" customWidth="1"/>
    <col min="3" max="3" width="23.5703125" style="154" customWidth="1"/>
    <col min="4" max="4" width="9.7109375" style="154" customWidth="1"/>
    <col min="5" max="5" width="4.7109375" style="154" customWidth="1"/>
    <col min="6" max="6" width="14.42578125" style="154" customWidth="1"/>
    <col min="7" max="7" width="12" style="154" bestFit="1" customWidth="1"/>
    <col min="8" max="8" width="10.28515625" style="154" customWidth="1"/>
    <col min="9" max="9" width="14" style="154" bestFit="1" customWidth="1"/>
    <col min="10" max="10" width="8.28515625" style="154" customWidth="1"/>
    <col min="11" max="255" width="10" style="154"/>
    <col min="256" max="256" width="2.5703125" style="154" customWidth="1"/>
    <col min="257" max="257" width="7.140625" style="154" customWidth="1"/>
    <col min="258" max="258" width="23.5703125" style="154" customWidth="1"/>
    <col min="259" max="259" width="9.7109375" style="154" customWidth="1"/>
    <col min="260" max="260" width="0" style="154" hidden="1" customWidth="1"/>
    <col min="261" max="261" width="4.7109375" style="154" customWidth="1"/>
    <col min="262" max="262" width="14.42578125" style="154" customWidth="1"/>
    <col min="263" max="263" width="11.140625" style="154" customWidth="1"/>
    <col min="264" max="264" width="10.28515625" style="154" customWidth="1"/>
    <col min="265" max="265" width="13" style="154" customWidth="1"/>
    <col min="266" max="266" width="8.28515625" style="154" customWidth="1"/>
    <col min="267" max="511" width="10" style="154"/>
    <col min="512" max="512" width="2.5703125" style="154" customWidth="1"/>
    <col min="513" max="513" width="7.140625" style="154" customWidth="1"/>
    <col min="514" max="514" width="23.5703125" style="154" customWidth="1"/>
    <col min="515" max="515" width="9.7109375" style="154" customWidth="1"/>
    <col min="516" max="516" width="0" style="154" hidden="1" customWidth="1"/>
    <col min="517" max="517" width="4.7109375" style="154" customWidth="1"/>
    <col min="518" max="518" width="14.42578125" style="154" customWidth="1"/>
    <col min="519" max="519" width="11.140625" style="154" customWidth="1"/>
    <col min="520" max="520" width="10.28515625" style="154" customWidth="1"/>
    <col min="521" max="521" width="13" style="154" customWidth="1"/>
    <col min="522" max="522" width="8.28515625" style="154" customWidth="1"/>
    <col min="523" max="767" width="10" style="154"/>
    <col min="768" max="768" width="2.5703125" style="154" customWidth="1"/>
    <col min="769" max="769" width="7.140625" style="154" customWidth="1"/>
    <col min="770" max="770" width="23.5703125" style="154" customWidth="1"/>
    <col min="771" max="771" width="9.7109375" style="154" customWidth="1"/>
    <col min="772" max="772" width="0" style="154" hidden="1" customWidth="1"/>
    <col min="773" max="773" width="4.7109375" style="154" customWidth="1"/>
    <col min="774" max="774" width="14.42578125" style="154" customWidth="1"/>
    <col min="775" max="775" width="11.140625" style="154" customWidth="1"/>
    <col min="776" max="776" width="10.28515625" style="154" customWidth="1"/>
    <col min="777" max="777" width="13" style="154" customWidth="1"/>
    <col min="778" max="778" width="8.28515625" style="154" customWidth="1"/>
    <col min="779" max="1023" width="10" style="154"/>
    <col min="1024" max="1024" width="2.5703125" style="154" customWidth="1"/>
    <col min="1025" max="1025" width="7.140625" style="154" customWidth="1"/>
    <col min="1026" max="1026" width="23.5703125" style="154" customWidth="1"/>
    <col min="1027" max="1027" width="9.7109375" style="154" customWidth="1"/>
    <col min="1028" max="1028" width="0" style="154" hidden="1" customWidth="1"/>
    <col min="1029" max="1029" width="4.7109375" style="154" customWidth="1"/>
    <col min="1030" max="1030" width="14.42578125" style="154" customWidth="1"/>
    <col min="1031" max="1031" width="11.140625" style="154" customWidth="1"/>
    <col min="1032" max="1032" width="10.28515625" style="154" customWidth="1"/>
    <col min="1033" max="1033" width="13" style="154" customWidth="1"/>
    <col min="1034" max="1034" width="8.28515625" style="154" customWidth="1"/>
    <col min="1035" max="1279" width="10" style="154"/>
    <col min="1280" max="1280" width="2.5703125" style="154" customWidth="1"/>
    <col min="1281" max="1281" width="7.140625" style="154" customWidth="1"/>
    <col min="1282" max="1282" width="23.5703125" style="154" customWidth="1"/>
    <col min="1283" max="1283" width="9.7109375" style="154" customWidth="1"/>
    <col min="1284" max="1284" width="0" style="154" hidden="1" customWidth="1"/>
    <col min="1285" max="1285" width="4.7109375" style="154" customWidth="1"/>
    <col min="1286" max="1286" width="14.42578125" style="154" customWidth="1"/>
    <col min="1287" max="1287" width="11.140625" style="154" customWidth="1"/>
    <col min="1288" max="1288" width="10.28515625" style="154" customWidth="1"/>
    <col min="1289" max="1289" width="13" style="154" customWidth="1"/>
    <col min="1290" max="1290" width="8.28515625" style="154" customWidth="1"/>
    <col min="1291" max="1535" width="10" style="154"/>
    <col min="1536" max="1536" width="2.5703125" style="154" customWidth="1"/>
    <col min="1537" max="1537" width="7.140625" style="154" customWidth="1"/>
    <col min="1538" max="1538" width="23.5703125" style="154" customWidth="1"/>
    <col min="1539" max="1539" width="9.7109375" style="154" customWidth="1"/>
    <col min="1540" max="1540" width="0" style="154" hidden="1" customWidth="1"/>
    <col min="1541" max="1541" width="4.7109375" style="154" customWidth="1"/>
    <col min="1542" max="1542" width="14.42578125" style="154" customWidth="1"/>
    <col min="1543" max="1543" width="11.140625" style="154" customWidth="1"/>
    <col min="1544" max="1544" width="10.28515625" style="154" customWidth="1"/>
    <col min="1545" max="1545" width="13" style="154" customWidth="1"/>
    <col min="1546" max="1546" width="8.28515625" style="154" customWidth="1"/>
    <col min="1547" max="1791" width="10" style="154"/>
    <col min="1792" max="1792" width="2.5703125" style="154" customWidth="1"/>
    <col min="1793" max="1793" width="7.140625" style="154" customWidth="1"/>
    <col min="1794" max="1794" width="23.5703125" style="154" customWidth="1"/>
    <col min="1795" max="1795" width="9.7109375" style="154" customWidth="1"/>
    <col min="1796" max="1796" width="0" style="154" hidden="1" customWidth="1"/>
    <col min="1797" max="1797" width="4.7109375" style="154" customWidth="1"/>
    <col min="1798" max="1798" width="14.42578125" style="154" customWidth="1"/>
    <col min="1799" max="1799" width="11.140625" style="154" customWidth="1"/>
    <col min="1800" max="1800" width="10.28515625" style="154" customWidth="1"/>
    <col min="1801" max="1801" width="13" style="154" customWidth="1"/>
    <col min="1802" max="1802" width="8.28515625" style="154" customWidth="1"/>
    <col min="1803" max="2047" width="10" style="154"/>
    <col min="2048" max="2048" width="2.5703125" style="154" customWidth="1"/>
    <col min="2049" max="2049" width="7.140625" style="154" customWidth="1"/>
    <col min="2050" max="2050" width="23.5703125" style="154" customWidth="1"/>
    <col min="2051" max="2051" width="9.7109375" style="154" customWidth="1"/>
    <col min="2052" max="2052" width="0" style="154" hidden="1" customWidth="1"/>
    <col min="2053" max="2053" width="4.7109375" style="154" customWidth="1"/>
    <col min="2054" max="2054" width="14.42578125" style="154" customWidth="1"/>
    <col min="2055" max="2055" width="11.140625" style="154" customWidth="1"/>
    <col min="2056" max="2056" width="10.28515625" style="154" customWidth="1"/>
    <col min="2057" max="2057" width="13" style="154" customWidth="1"/>
    <col min="2058" max="2058" width="8.28515625" style="154" customWidth="1"/>
    <col min="2059" max="2303" width="10" style="154"/>
    <col min="2304" max="2304" width="2.5703125" style="154" customWidth="1"/>
    <col min="2305" max="2305" width="7.140625" style="154" customWidth="1"/>
    <col min="2306" max="2306" width="23.5703125" style="154" customWidth="1"/>
    <col min="2307" max="2307" width="9.7109375" style="154" customWidth="1"/>
    <col min="2308" max="2308" width="0" style="154" hidden="1" customWidth="1"/>
    <col min="2309" max="2309" width="4.7109375" style="154" customWidth="1"/>
    <col min="2310" max="2310" width="14.42578125" style="154" customWidth="1"/>
    <col min="2311" max="2311" width="11.140625" style="154" customWidth="1"/>
    <col min="2312" max="2312" width="10.28515625" style="154" customWidth="1"/>
    <col min="2313" max="2313" width="13" style="154" customWidth="1"/>
    <col min="2314" max="2314" width="8.28515625" style="154" customWidth="1"/>
    <col min="2315" max="2559" width="10" style="154"/>
    <col min="2560" max="2560" width="2.5703125" style="154" customWidth="1"/>
    <col min="2561" max="2561" width="7.140625" style="154" customWidth="1"/>
    <col min="2562" max="2562" width="23.5703125" style="154" customWidth="1"/>
    <col min="2563" max="2563" width="9.7109375" style="154" customWidth="1"/>
    <col min="2564" max="2564" width="0" style="154" hidden="1" customWidth="1"/>
    <col min="2565" max="2565" width="4.7109375" style="154" customWidth="1"/>
    <col min="2566" max="2566" width="14.42578125" style="154" customWidth="1"/>
    <col min="2567" max="2567" width="11.140625" style="154" customWidth="1"/>
    <col min="2568" max="2568" width="10.28515625" style="154" customWidth="1"/>
    <col min="2569" max="2569" width="13" style="154" customWidth="1"/>
    <col min="2570" max="2570" width="8.28515625" style="154" customWidth="1"/>
    <col min="2571" max="2815" width="10" style="154"/>
    <col min="2816" max="2816" width="2.5703125" style="154" customWidth="1"/>
    <col min="2817" max="2817" width="7.140625" style="154" customWidth="1"/>
    <col min="2818" max="2818" width="23.5703125" style="154" customWidth="1"/>
    <col min="2819" max="2819" width="9.7109375" style="154" customWidth="1"/>
    <col min="2820" max="2820" width="0" style="154" hidden="1" customWidth="1"/>
    <col min="2821" max="2821" width="4.7109375" style="154" customWidth="1"/>
    <col min="2822" max="2822" width="14.42578125" style="154" customWidth="1"/>
    <col min="2823" max="2823" width="11.140625" style="154" customWidth="1"/>
    <col min="2824" max="2824" width="10.28515625" style="154" customWidth="1"/>
    <col min="2825" max="2825" width="13" style="154" customWidth="1"/>
    <col min="2826" max="2826" width="8.28515625" style="154" customWidth="1"/>
    <col min="2827" max="3071" width="10" style="154"/>
    <col min="3072" max="3072" width="2.5703125" style="154" customWidth="1"/>
    <col min="3073" max="3073" width="7.140625" style="154" customWidth="1"/>
    <col min="3074" max="3074" width="23.5703125" style="154" customWidth="1"/>
    <col min="3075" max="3075" width="9.7109375" style="154" customWidth="1"/>
    <col min="3076" max="3076" width="0" style="154" hidden="1" customWidth="1"/>
    <col min="3077" max="3077" width="4.7109375" style="154" customWidth="1"/>
    <col min="3078" max="3078" width="14.42578125" style="154" customWidth="1"/>
    <col min="3079" max="3079" width="11.140625" style="154" customWidth="1"/>
    <col min="3080" max="3080" width="10.28515625" style="154" customWidth="1"/>
    <col min="3081" max="3081" width="13" style="154" customWidth="1"/>
    <col min="3082" max="3082" width="8.28515625" style="154" customWidth="1"/>
    <col min="3083" max="3327" width="10" style="154"/>
    <col min="3328" max="3328" width="2.5703125" style="154" customWidth="1"/>
    <col min="3329" max="3329" width="7.140625" style="154" customWidth="1"/>
    <col min="3330" max="3330" width="23.5703125" style="154" customWidth="1"/>
    <col min="3331" max="3331" width="9.7109375" style="154" customWidth="1"/>
    <col min="3332" max="3332" width="0" style="154" hidden="1" customWidth="1"/>
    <col min="3333" max="3333" width="4.7109375" style="154" customWidth="1"/>
    <col min="3334" max="3334" width="14.42578125" style="154" customWidth="1"/>
    <col min="3335" max="3335" width="11.140625" style="154" customWidth="1"/>
    <col min="3336" max="3336" width="10.28515625" style="154" customWidth="1"/>
    <col min="3337" max="3337" width="13" style="154" customWidth="1"/>
    <col min="3338" max="3338" width="8.28515625" style="154" customWidth="1"/>
    <col min="3339" max="3583" width="10" style="154"/>
    <col min="3584" max="3584" width="2.5703125" style="154" customWidth="1"/>
    <col min="3585" max="3585" width="7.140625" style="154" customWidth="1"/>
    <col min="3586" max="3586" width="23.5703125" style="154" customWidth="1"/>
    <col min="3587" max="3587" width="9.7109375" style="154" customWidth="1"/>
    <col min="3588" max="3588" width="0" style="154" hidden="1" customWidth="1"/>
    <col min="3589" max="3589" width="4.7109375" style="154" customWidth="1"/>
    <col min="3590" max="3590" width="14.42578125" style="154" customWidth="1"/>
    <col min="3591" max="3591" width="11.140625" style="154" customWidth="1"/>
    <col min="3592" max="3592" width="10.28515625" style="154" customWidth="1"/>
    <col min="3593" max="3593" width="13" style="154" customWidth="1"/>
    <col min="3594" max="3594" width="8.28515625" style="154" customWidth="1"/>
    <col min="3595" max="3839" width="10" style="154"/>
    <col min="3840" max="3840" width="2.5703125" style="154" customWidth="1"/>
    <col min="3841" max="3841" width="7.140625" style="154" customWidth="1"/>
    <col min="3842" max="3842" width="23.5703125" style="154" customWidth="1"/>
    <col min="3843" max="3843" width="9.7109375" style="154" customWidth="1"/>
    <col min="3844" max="3844" width="0" style="154" hidden="1" customWidth="1"/>
    <col min="3845" max="3845" width="4.7109375" style="154" customWidth="1"/>
    <col min="3846" max="3846" width="14.42578125" style="154" customWidth="1"/>
    <col min="3847" max="3847" width="11.140625" style="154" customWidth="1"/>
    <col min="3848" max="3848" width="10.28515625" style="154" customWidth="1"/>
    <col min="3849" max="3849" width="13" style="154" customWidth="1"/>
    <col min="3850" max="3850" width="8.28515625" style="154" customWidth="1"/>
    <col min="3851" max="4095" width="10" style="154"/>
    <col min="4096" max="4096" width="2.5703125" style="154" customWidth="1"/>
    <col min="4097" max="4097" width="7.140625" style="154" customWidth="1"/>
    <col min="4098" max="4098" width="23.5703125" style="154" customWidth="1"/>
    <col min="4099" max="4099" width="9.7109375" style="154" customWidth="1"/>
    <col min="4100" max="4100" width="0" style="154" hidden="1" customWidth="1"/>
    <col min="4101" max="4101" width="4.7109375" style="154" customWidth="1"/>
    <col min="4102" max="4102" width="14.42578125" style="154" customWidth="1"/>
    <col min="4103" max="4103" width="11.140625" style="154" customWidth="1"/>
    <col min="4104" max="4104" width="10.28515625" style="154" customWidth="1"/>
    <col min="4105" max="4105" width="13" style="154" customWidth="1"/>
    <col min="4106" max="4106" width="8.28515625" style="154" customWidth="1"/>
    <col min="4107" max="4351" width="10" style="154"/>
    <col min="4352" max="4352" width="2.5703125" style="154" customWidth="1"/>
    <col min="4353" max="4353" width="7.140625" style="154" customWidth="1"/>
    <col min="4354" max="4354" width="23.5703125" style="154" customWidth="1"/>
    <col min="4355" max="4355" width="9.7109375" style="154" customWidth="1"/>
    <col min="4356" max="4356" width="0" style="154" hidden="1" customWidth="1"/>
    <col min="4357" max="4357" width="4.7109375" style="154" customWidth="1"/>
    <col min="4358" max="4358" width="14.42578125" style="154" customWidth="1"/>
    <col min="4359" max="4359" width="11.140625" style="154" customWidth="1"/>
    <col min="4360" max="4360" width="10.28515625" style="154" customWidth="1"/>
    <col min="4361" max="4361" width="13" style="154" customWidth="1"/>
    <col min="4362" max="4362" width="8.28515625" style="154" customWidth="1"/>
    <col min="4363" max="4607" width="10" style="154"/>
    <col min="4608" max="4608" width="2.5703125" style="154" customWidth="1"/>
    <col min="4609" max="4609" width="7.140625" style="154" customWidth="1"/>
    <col min="4610" max="4610" width="23.5703125" style="154" customWidth="1"/>
    <col min="4611" max="4611" width="9.7109375" style="154" customWidth="1"/>
    <col min="4612" max="4612" width="0" style="154" hidden="1" customWidth="1"/>
    <col min="4613" max="4613" width="4.7109375" style="154" customWidth="1"/>
    <col min="4614" max="4614" width="14.42578125" style="154" customWidth="1"/>
    <col min="4615" max="4615" width="11.140625" style="154" customWidth="1"/>
    <col min="4616" max="4616" width="10.28515625" style="154" customWidth="1"/>
    <col min="4617" max="4617" width="13" style="154" customWidth="1"/>
    <col min="4618" max="4618" width="8.28515625" style="154" customWidth="1"/>
    <col min="4619" max="4863" width="10" style="154"/>
    <col min="4864" max="4864" width="2.5703125" style="154" customWidth="1"/>
    <col min="4865" max="4865" width="7.140625" style="154" customWidth="1"/>
    <col min="4866" max="4866" width="23.5703125" style="154" customWidth="1"/>
    <col min="4867" max="4867" width="9.7109375" style="154" customWidth="1"/>
    <col min="4868" max="4868" width="0" style="154" hidden="1" customWidth="1"/>
    <col min="4869" max="4869" width="4.7109375" style="154" customWidth="1"/>
    <col min="4870" max="4870" width="14.42578125" style="154" customWidth="1"/>
    <col min="4871" max="4871" width="11.140625" style="154" customWidth="1"/>
    <col min="4872" max="4872" width="10.28515625" style="154" customWidth="1"/>
    <col min="4873" max="4873" width="13" style="154" customWidth="1"/>
    <col min="4874" max="4874" width="8.28515625" style="154" customWidth="1"/>
    <col min="4875" max="5119" width="10" style="154"/>
    <col min="5120" max="5120" width="2.5703125" style="154" customWidth="1"/>
    <col min="5121" max="5121" width="7.140625" style="154" customWidth="1"/>
    <col min="5122" max="5122" width="23.5703125" style="154" customWidth="1"/>
    <col min="5123" max="5123" width="9.7109375" style="154" customWidth="1"/>
    <col min="5124" max="5124" width="0" style="154" hidden="1" customWidth="1"/>
    <col min="5125" max="5125" width="4.7109375" style="154" customWidth="1"/>
    <col min="5126" max="5126" width="14.42578125" style="154" customWidth="1"/>
    <col min="5127" max="5127" width="11.140625" style="154" customWidth="1"/>
    <col min="5128" max="5128" width="10.28515625" style="154" customWidth="1"/>
    <col min="5129" max="5129" width="13" style="154" customWidth="1"/>
    <col min="5130" max="5130" width="8.28515625" style="154" customWidth="1"/>
    <col min="5131" max="5375" width="10" style="154"/>
    <col min="5376" max="5376" width="2.5703125" style="154" customWidth="1"/>
    <col min="5377" max="5377" width="7.140625" style="154" customWidth="1"/>
    <col min="5378" max="5378" width="23.5703125" style="154" customWidth="1"/>
    <col min="5379" max="5379" width="9.7109375" style="154" customWidth="1"/>
    <col min="5380" max="5380" width="0" style="154" hidden="1" customWidth="1"/>
    <col min="5381" max="5381" width="4.7109375" style="154" customWidth="1"/>
    <col min="5382" max="5382" width="14.42578125" style="154" customWidth="1"/>
    <col min="5383" max="5383" width="11.140625" style="154" customWidth="1"/>
    <col min="5384" max="5384" width="10.28515625" style="154" customWidth="1"/>
    <col min="5385" max="5385" width="13" style="154" customWidth="1"/>
    <col min="5386" max="5386" width="8.28515625" style="154" customWidth="1"/>
    <col min="5387" max="5631" width="10" style="154"/>
    <col min="5632" max="5632" width="2.5703125" style="154" customWidth="1"/>
    <col min="5633" max="5633" width="7.140625" style="154" customWidth="1"/>
    <col min="5634" max="5634" width="23.5703125" style="154" customWidth="1"/>
    <col min="5635" max="5635" width="9.7109375" style="154" customWidth="1"/>
    <col min="5636" max="5636" width="0" style="154" hidden="1" customWidth="1"/>
    <col min="5637" max="5637" width="4.7109375" style="154" customWidth="1"/>
    <col min="5638" max="5638" width="14.42578125" style="154" customWidth="1"/>
    <col min="5639" max="5639" width="11.140625" style="154" customWidth="1"/>
    <col min="5640" max="5640" width="10.28515625" style="154" customWidth="1"/>
    <col min="5641" max="5641" width="13" style="154" customWidth="1"/>
    <col min="5642" max="5642" width="8.28515625" style="154" customWidth="1"/>
    <col min="5643" max="5887" width="10" style="154"/>
    <col min="5888" max="5888" width="2.5703125" style="154" customWidth="1"/>
    <col min="5889" max="5889" width="7.140625" style="154" customWidth="1"/>
    <col min="5890" max="5890" width="23.5703125" style="154" customWidth="1"/>
    <col min="5891" max="5891" width="9.7109375" style="154" customWidth="1"/>
    <col min="5892" max="5892" width="0" style="154" hidden="1" customWidth="1"/>
    <col min="5893" max="5893" width="4.7109375" style="154" customWidth="1"/>
    <col min="5894" max="5894" width="14.42578125" style="154" customWidth="1"/>
    <col min="5895" max="5895" width="11.140625" style="154" customWidth="1"/>
    <col min="5896" max="5896" width="10.28515625" style="154" customWidth="1"/>
    <col min="5897" max="5897" width="13" style="154" customWidth="1"/>
    <col min="5898" max="5898" width="8.28515625" style="154" customWidth="1"/>
    <col min="5899" max="6143" width="10" style="154"/>
    <col min="6144" max="6144" width="2.5703125" style="154" customWidth="1"/>
    <col min="6145" max="6145" width="7.140625" style="154" customWidth="1"/>
    <col min="6146" max="6146" width="23.5703125" style="154" customWidth="1"/>
    <col min="6147" max="6147" width="9.7109375" style="154" customWidth="1"/>
    <col min="6148" max="6148" width="0" style="154" hidden="1" customWidth="1"/>
    <col min="6149" max="6149" width="4.7109375" style="154" customWidth="1"/>
    <col min="6150" max="6150" width="14.42578125" style="154" customWidth="1"/>
    <col min="6151" max="6151" width="11.140625" style="154" customWidth="1"/>
    <col min="6152" max="6152" width="10.28515625" style="154" customWidth="1"/>
    <col min="6153" max="6153" width="13" style="154" customWidth="1"/>
    <col min="6154" max="6154" width="8.28515625" style="154" customWidth="1"/>
    <col min="6155" max="6399" width="10" style="154"/>
    <col min="6400" max="6400" width="2.5703125" style="154" customWidth="1"/>
    <col min="6401" max="6401" width="7.140625" style="154" customWidth="1"/>
    <col min="6402" max="6402" width="23.5703125" style="154" customWidth="1"/>
    <col min="6403" max="6403" width="9.7109375" style="154" customWidth="1"/>
    <col min="6404" max="6404" width="0" style="154" hidden="1" customWidth="1"/>
    <col min="6405" max="6405" width="4.7109375" style="154" customWidth="1"/>
    <col min="6406" max="6406" width="14.42578125" style="154" customWidth="1"/>
    <col min="6407" max="6407" width="11.140625" style="154" customWidth="1"/>
    <col min="6408" max="6408" width="10.28515625" style="154" customWidth="1"/>
    <col min="6409" max="6409" width="13" style="154" customWidth="1"/>
    <col min="6410" max="6410" width="8.28515625" style="154" customWidth="1"/>
    <col min="6411" max="6655" width="10" style="154"/>
    <col min="6656" max="6656" width="2.5703125" style="154" customWidth="1"/>
    <col min="6657" max="6657" width="7.140625" style="154" customWidth="1"/>
    <col min="6658" max="6658" width="23.5703125" style="154" customWidth="1"/>
    <col min="6659" max="6659" width="9.7109375" style="154" customWidth="1"/>
    <col min="6660" max="6660" width="0" style="154" hidden="1" customWidth="1"/>
    <col min="6661" max="6661" width="4.7109375" style="154" customWidth="1"/>
    <col min="6662" max="6662" width="14.42578125" style="154" customWidth="1"/>
    <col min="6663" max="6663" width="11.140625" style="154" customWidth="1"/>
    <col min="6664" max="6664" width="10.28515625" style="154" customWidth="1"/>
    <col min="6665" max="6665" width="13" style="154" customWidth="1"/>
    <col min="6666" max="6666" width="8.28515625" style="154" customWidth="1"/>
    <col min="6667" max="6911" width="10" style="154"/>
    <col min="6912" max="6912" width="2.5703125" style="154" customWidth="1"/>
    <col min="6913" max="6913" width="7.140625" style="154" customWidth="1"/>
    <col min="6914" max="6914" width="23.5703125" style="154" customWidth="1"/>
    <col min="6915" max="6915" width="9.7109375" style="154" customWidth="1"/>
    <col min="6916" max="6916" width="0" style="154" hidden="1" customWidth="1"/>
    <col min="6917" max="6917" width="4.7109375" style="154" customWidth="1"/>
    <col min="6918" max="6918" width="14.42578125" style="154" customWidth="1"/>
    <col min="6919" max="6919" width="11.140625" style="154" customWidth="1"/>
    <col min="6920" max="6920" width="10.28515625" style="154" customWidth="1"/>
    <col min="6921" max="6921" width="13" style="154" customWidth="1"/>
    <col min="6922" max="6922" width="8.28515625" style="154" customWidth="1"/>
    <col min="6923" max="7167" width="10" style="154"/>
    <col min="7168" max="7168" width="2.5703125" style="154" customWidth="1"/>
    <col min="7169" max="7169" width="7.140625" style="154" customWidth="1"/>
    <col min="7170" max="7170" width="23.5703125" style="154" customWidth="1"/>
    <col min="7171" max="7171" width="9.7109375" style="154" customWidth="1"/>
    <col min="7172" max="7172" width="0" style="154" hidden="1" customWidth="1"/>
    <col min="7173" max="7173" width="4.7109375" style="154" customWidth="1"/>
    <col min="7174" max="7174" width="14.42578125" style="154" customWidth="1"/>
    <col min="7175" max="7175" width="11.140625" style="154" customWidth="1"/>
    <col min="7176" max="7176" width="10.28515625" style="154" customWidth="1"/>
    <col min="7177" max="7177" width="13" style="154" customWidth="1"/>
    <col min="7178" max="7178" width="8.28515625" style="154" customWidth="1"/>
    <col min="7179" max="7423" width="10" style="154"/>
    <col min="7424" max="7424" width="2.5703125" style="154" customWidth="1"/>
    <col min="7425" max="7425" width="7.140625" style="154" customWidth="1"/>
    <col min="7426" max="7426" width="23.5703125" style="154" customWidth="1"/>
    <col min="7427" max="7427" width="9.7109375" style="154" customWidth="1"/>
    <col min="7428" max="7428" width="0" style="154" hidden="1" customWidth="1"/>
    <col min="7429" max="7429" width="4.7109375" style="154" customWidth="1"/>
    <col min="7430" max="7430" width="14.42578125" style="154" customWidth="1"/>
    <col min="7431" max="7431" width="11.140625" style="154" customWidth="1"/>
    <col min="7432" max="7432" width="10.28515625" style="154" customWidth="1"/>
    <col min="7433" max="7433" width="13" style="154" customWidth="1"/>
    <col min="7434" max="7434" width="8.28515625" style="154" customWidth="1"/>
    <col min="7435" max="7679" width="10" style="154"/>
    <col min="7680" max="7680" width="2.5703125" style="154" customWidth="1"/>
    <col min="7681" max="7681" width="7.140625" style="154" customWidth="1"/>
    <col min="7682" max="7682" width="23.5703125" style="154" customWidth="1"/>
    <col min="7683" max="7683" width="9.7109375" style="154" customWidth="1"/>
    <col min="7684" max="7684" width="0" style="154" hidden="1" customWidth="1"/>
    <col min="7685" max="7685" width="4.7109375" style="154" customWidth="1"/>
    <col min="7686" max="7686" width="14.42578125" style="154" customWidth="1"/>
    <col min="7687" max="7687" width="11.140625" style="154" customWidth="1"/>
    <col min="7688" max="7688" width="10.28515625" style="154" customWidth="1"/>
    <col min="7689" max="7689" width="13" style="154" customWidth="1"/>
    <col min="7690" max="7690" width="8.28515625" style="154" customWidth="1"/>
    <col min="7691" max="7935" width="10" style="154"/>
    <col min="7936" max="7936" width="2.5703125" style="154" customWidth="1"/>
    <col min="7937" max="7937" width="7.140625" style="154" customWidth="1"/>
    <col min="7938" max="7938" width="23.5703125" style="154" customWidth="1"/>
    <col min="7939" max="7939" width="9.7109375" style="154" customWidth="1"/>
    <col min="7940" max="7940" width="0" style="154" hidden="1" customWidth="1"/>
    <col min="7941" max="7941" width="4.7109375" style="154" customWidth="1"/>
    <col min="7942" max="7942" width="14.42578125" style="154" customWidth="1"/>
    <col min="7943" max="7943" width="11.140625" style="154" customWidth="1"/>
    <col min="7944" max="7944" width="10.28515625" style="154" customWidth="1"/>
    <col min="7945" max="7945" width="13" style="154" customWidth="1"/>
    <col min="7946" max="7946" width="8.28515625" style="154" customWidth="1"/>
    <col min="7947" max="8191" width="10" style="154"/>
    <col min="8192" max="8192" width="2.5703125" style="154" customWidth="1"/>
    <col min="8193" max="8193" width="7.140625" style="154" customWidth="1"/>
    <col min="8194" max="8194" width="23.5703125" style="154" customWidth="1"/>
    <col min="8195" max="8195" width="9.7109375" style="154" customWidth="1"/>
    <col min="8196" max="8196" width="0" style="154" hidden="1" customWidth="1"/>
    <col min="8197" max="8197" width="4.7109375" style="154" customWidth="1"/>
    <col min="8198" max="8198" width="14.42578125" style="154" customWidth="1"/>
    <col min="8199" max="8199" width="11.140625" style="154" customWidth="1"/>
    <col min="8200" max="8200" width="10.28515625" style="154" customWidth="1"/>
    <col min="8201" max="8201" width="13" style="154" customWidth="1"/>
    <col min="8202" max="8202" width="8.28515625" style="154" customWidth="1"/>
    <col min="8203" max="8447" width="10" style="154"/>
    <col min="8448" max="8448" width="2.5703125" style="154" customWidth="1"/>
    <col min="8449" max="8449" width="7.140625" style="154" customWidth="1"/>
    <col min="8450" max="8450" width="23.5703125" style="154" customWidth="1"/>
    <col min="8451" max="8451" width="9.7109375" style="154" customWidth="1"/>
    <col min="8452" max="8452" width="0" style="154" hidden="1" customWidth="1"/>
    <col min="8453" max="8453" width="4.7109375" style="154" customWidth="1"/>
    <col min="8454" max="8454" width="14.42578125" style="154" customWidth="1"/>
    <col min="8455" max="8455" width="11.140625" style="154" customWidth="1"/>
    <col min="8456" max="8456" width="10.28515625" style="154" customWidth="1"/>
    <col min="8457" max="8457" width="13" style="154" customWidth="1"/>
    <col min="8458" max="8458" width="8.28515625" style="154" customWidth="1"/>
    <col min="8459" max="8703" width="10" style="154"/>
    <col min="8704" max="8704" width="2.5703125" style="154" customWidth="1"/>
    <col min="8705" max="8705" width="7.140625" style="154" customWidth="1"/>
    <col min="8706" max="8706" width="23.5703125" style="154" customWidth="1"/>
    <col min="8707" max="8707" width="9.7109375" style="154" customWidth="1"/>
    <col min="8708" max="8708" width="0" style="154" hidden="1" customWidth="1"/>
    <col min="8709" max="8709" width="4.7109375" style="154" customWidth="1"/>
    <col min="8710" max="8710" width="14.42578125" style="154" customWidth="1"/>
    <col min="8711" max="8711" width="11.140625" style="154" customWidth="1"/>
    <col min="8712" max="8712" width="10.28515625" style="154" customWidth="1"/>
    <col min="8713" max="8713" width="13" style="154" customWidth="1"/>
    <col min="8714" max="8714" width="8.28515625" style="154" customWidth="1"/>
    <col min="8715" max="8959" width="10" style="154"/>
    <col min="8960" max="8960" width="2.5703125" style="154" customWidth="1"/>
    <col min="8961" max="8961" width="7.140625" style="154" customWidth="1"/>
    <col min="8962" max="8962" width="23.5703125" style="154" customWidth="1"/>
    <col min="8963" max="8963" width="9.7109375" style="154" customWidth="1"/>
    <col min="8964" max="8964" width="0" style="154" hidden="1" customWidth="1"/>
    <col min="8965" max="8965" width="4.7109375" style="154" customWidth="1"/>
    <col min="8966" max="8966" width="14.42578125" style="154" customWidth="1"/>
    <col min="8967" max="8967" width="11.140625" style="154" customWidth="1"/>
    <col min="8968" max="8968" width="10.28515625" style="154" customWidth="1"/>
    <col min="8969" max="8969" width="13" style="154" customWidth="1"/>
    <col min="8970" max="8970" width="8.28515625" style="154" customWidth="1"/>
    <col min="8971" max="9215" width="10" style="154"/>
    <col min="9216" max="9216" width="2.5703125" style="154" customWidth="1"/>
    <col min="9217" max="9217" width="7.140625" style="154" customWidth="1"/>
    <col min="9218" max="9218" width="23.5703125" style="154" customWidth="1"/>
    <col min="9219" max="9219" width="9.7109375" style="154" customWidth="1"/>
    <col min="9220" max="9220" width="0" style="154" hidden="1" customWidth="1"/>
    <col min="9221" max="9221" width="4.7109375" style="154" customWidth="1"/>
    <col min="9222" max="9222" width="14.42578125" style="154" customWidth="1"/>
    <col min="9223" max="9223" width="11.140625" style="154" customWidth="1"/>
    <col min="9224" max="9224" width="10.28515625" style="154" customWidth="1"/>
    <col min="9225" max="9225" width="13" style="154" customWidth="1"/>
    <col min="9226" max="9226" width="8.28515625" style="154" customWidth="1"/>
    <col min="9227" max="9471" width="10" style="154"/>
    <col min="9472" max="9472" width="2.5703125" style="154" customWidth="1"/>
    <col min="9473" max="9473" width="7.140625" style="154" customWidth="1"/>
    <col min="9474" max="9474" width="23.5703125" style="154" customWidth="1"/>
    <col min="9475" max="9475" width="9.7109375" style="154" customWidth="1"/>
    <col min="9476" max="9476" width="0" style="154" hidden="1" customWidth="1"/>
    <col min="9477" max="9477" width="4.7109375" style="154" customWidth="1"/>
    <col min="9478" max="9478" width="14.42578125" style="154" customWidth="1"/>
    <col min="9479" max="9479" width="11.140625" style="154" customWidth="1"/>
    <col min="9480" max="9480" width="10.28515625" style="154" customWidth="1"/>
    <col min="9481" max="9481" width="13" style="154" customWidth="1"/>
    <col min="9482" max="9482" width="8.28515625" style="154" customWidth="1"/>
    <col min="9483" max="9727" width="10" style="154"/>
    <col min="9728" max="9728" width="2.5703125" style="154" customWidth="1"/>
    <col min="9729" max="9729" width="7.140625" style="154" customWidth="1"/>
    <col min="9730" max="9730" width="23.5703125" style="154" customWidth="1"/>
    <col min="9731" max="9731" width="9.7109375" style="154" customWidth="1"/>
    <col min="9732" max="9732" width="0" style="154" hidden="1" customWidth="1"/>
    <col min="9733" max="9733" width="4.7109375" style="154" customWidth="1"/>
    <col min="9734" max="9734" width="14.42578125" style="154" customWidth="1"/>
    <col min="9735" max="9735" width="11.140625" style="154" customWidth="1"/>
    <col min="9736" max="9736" width="10.28515625" style="154" customWidth="1"/>
    <col min="9737" max="9737" width="13" style="154" customWidth="1"/>
    <col min="9738" max="9738" width="8.28515625" style="154" customWidth="1"/>
    <col min="9739" max="9983" width="10" style="154"/>
    <col min="9984" max="9984" width="2.5703125" style="154" customWidth="1"/>
    <col min="9985" max="9985" width="7.140625" style="154" customWidth="1"/>
    <col min="9986" max="9986" width="23.5703125" style="154" customWidth="1"/>
    <col min="9987" max="9987" width="9.7109375" style="154" customWidth="1"/>
    <col min="9988" max="9988" width="0" style="154" hidden="1" customWidth="1"/>
    <col min="9989" max="9989" width="4.7109375" style="154" customWidth="1"/>
    <col min="9990" max="9990" width="14.42578125" style="154" customWidth="1"/>
    <col min="9991" max="9991" width="11.140625" style="154" customWidth="1"/>
    <col min="9992" max="9992" width="10.28515625" style="154" customWidth="1"/>
    <col min="9993" max="9993" width="13" style="154" customWidth="1"/>
    <col min="9994" max="9994" width="8.28515625" style="154" customWidth="1"/>
    <col min="9995" max="10239" width="10" style="154"/>
    <col min="10240" max="10240" width="2.5703125" style="154" customWidth="1"/>
    <col min="10241" max="10241" width="7.140625" style="154" customWidth="1"/>
    <col min="10242" max="10242" width="23.5703125" style="154" customWidth="1"/>
    <col min="10243" max="10243" width="9.7109375" style="154" customWidth="1"/>
    <col min="10244" max="10244" width="0" style="154" hidden="1" customWidth="1"/>
    <col min="10245" max="10245" width="4.7109375" style="154" customWidth="1"/>
    <col min="10246" max="10246" width="14.42578125" style="154" customWidth="1"/>
    <col min="10247" max="10247" width="11.140625" style="154" customWidth="1"/>
    <col min="10248" max="10248" width="10.28515625" style="154" customWidth="1"/>
    <col min="10249" max="10249" width="13" style="154" customWidth="1"/>
    <col min="10250" max="10250" width="8.28515625" style="154" customWidth="1"/>
    <col min="10251" max="10495" width="10" style="154"/>
    <col min="10496" max="10496" width="2.5703125" style="154" customWidth="1"/>
    <col min="10497" max="10497" width="7.140625" style="154" customWidth="1"/>
    <col min="10498" max="10498" width="23.5703125" style="154" customWidth="1"/>
    <col min="10499" max="10499" width="9.7109375" style="154" customWidth="1"/>
    <col min="10500" max="10500" width="0" style="154" hidden="1" customWidth="1"/>
    <col min="10501" max="10501" width="4.7109375" style="154" customWidth="1"/>
    <col min="10502" max="10502" width="14.42578125" style="154" customWidth="1"/>
    <col min="10503" max="10503" width="11.140625" style="154" customWidth="1"/>
    <col min="10504" max="10504" width="10.28515625" style="154" customWidth="1"/>
    <col min="10505" max="10505" width="13" style="154" customWidth="1"/>
    <col min="10506" max="10506" width="8.28515625" style="154" customWidth="1"/>
    <col min="10507" max="10751" width="10" style="154"/>
    <col min="10752" max="10752" width="2.5703125" style="154" customWidth="1"/>
    <col min="10753" max="10753" width="7.140625" style="154" customWidth="1"/>
    <col min="10754" max="10754" width="23.5703125" style="154" customWidth="1"/>
    <col min="10755" max="10755" width="9.7109375" style="154" customWidth="1"/>
    <col min="10756" max="10756" width="0" style="154" hidden="1" customWidth="1"/>
    <col min="10757" max="10757" width="4.7109375" style="154" customWidth="1"/>
    <col min="10758" max="10758" width="14.42578125" style="154" customWidth="1"/>
    <col min="10759" max="10759" width="11.140625" style="154" customWidth="1"/>
    <col min="10760" max="10760" width="10.28515625" style="154" customWidth="1"/>
    <col min="10761" max="10761" width="13" style="154" customWidth="1"/>
    <col min="10762" max="10762" width="8.28515625" style="154" customWidth="1"/>
    <col min="10763" max="11007" width="10" style="154"/>
    <col min="11008" max="11008" width="2.5703125" style="154" customWidth="1"/>
    <col min="11009" max="11009" width="7.140625" style="154" customWidth="1"/>
    <col min="11010" max="11010" width="23.5703125" style="154" customWidth="1"/>
    <col min="11011" max="11011" width="9.7109375" style="154" customWidth="1"/>
    <col min="11012" max="11012" width="0" style="154" hidden="1" customWidth="1"/>
    <col min="11013" max="11013" width="4.7109375" style="154" customWidth="1"/>
    <col min="11014" max="11014" width="14.42578125" style="154" customWidth="1"/>
    <col min="11015" max="11015" width="11.140625" style="154" customWidth="1"/>
    <col min="11016" max="11016" width="10.28515625" style="154" customWidth="1"/>
    <col min="11017" max="11017" width="13" style="154" customWidth="1"/>
    <col min="11018" max="11018" width="8.28515625" style="154" customWidth="1"/>
    <col min="11019" max="11263" width="10" style="154"/>
    <col min="11264" max="11264" width="2.5703125" style="154" customWidth="1"/>
    <col min="11265" max="11265" width="7.140625" style="154" customWidth="1"/>
    <col min="11266" max="11266" width="23.5703125" style="154" customWidth="1"/>
    <col min="11267" max="11267" width="9.7109375" style="154" customWidth="1"/>
    <col min="11268" max="11268" width="0" style="154" hidden="1" customWidth="1"/>
    <col min="11269" max="11269" width="4.7109375" style="154" customWidth="1"/>
    <col min="11270" max="11270" width="14.42578125" style="154" customWidth="1"/>
    <col min="11271" max="11271" width="11.140625" style="154" customWidth="1"/>
    <col min="11272" max="11272" width="10.28515625" style="154" customWidth="1"/>
    <col min="11273" max="11273" width="13" style="154" customWidth="1"/>
    <col min="11274" max="11274" width="8.28515625" style="154" customWidth="1"/>
    <col min="11275" max="11519" width="10" style="154"/>
    <col min="11520" max="11520" width="2.5703125" style="154" customWidth="1"/>
    <col min="11521" max="11521" width="7.140625" style="154" customWidth="1"/>
    <col min="11522" max="11522" width="23.5703125" style="154" customWidth="1"/>
    <col min="11523" max="11523" width="9.7109375" style="154" customWidth="1"/>
    <col min="11524" max="11524" width="0" style="154" hidden="1" customWidth="1"/>
    <col min="11525" max="11525" width="4.7109375" style="154" customWidth="1"/>
    <col min="11526" max="11526" width="14.42578125" style="154" customWidth="1"/>
    <col min="11527" max="11527" width="11.140625" style="154" customWidth="1"/>
    <col min="11528" max="11528" width="10.28515625" style="154" customWidth="1"/>
    <col min="11529" max="11529" width="13" style="154" customWidth="1"/>
    <col min="11530" max="11530" width="8.28515625" style="154" customWidth="1"/>
    <col min="11531" max="11775" width="10" style="154"/>
    <col min="11776" max="11776" width="2.5703125" style="154" customWidth="1"/>
    <col min="11777" max="11777" width="7.140625" style="154" customWidth="1"/>
    <col min="11778" max="11778" width="23.5703125" style="154" customWidth="1"/>
    <col min="11779" max="11779" width="9.7109375" style="154" customWidth="1"/>
    <col min="11780" max="11780" width="0" style="154" hidden="1" customWidth="1"/>
    <col min="11781" max="11781" width="4.7109375" style="154" customWidth="1"/>
    <col min="11782" max="11782" width="14.42578125" style="154" customWidth="1"/>
    <col min="11783" max="11783" width="11.140625" style="154" customWidth="1"/>
    <col min="11784" max="11784" width="10.28515625" style="154" customWidth="1"/>
    <col min="11785" max="11785" width="13" style="154" customWidth="1"/>
    <col min="11786" max="11786" width="8.28515625" style="154" customWidth="1"/>
    <col min="11787" max="12031" width="10" style="154"/>
    <col min="12032" max="12032" width="2.5703125" style="154" customWidth="1"/>
    <col min="12033" max="12033" width="7.140625" style="154" customWidth="1"/>
    <col min="12034" max="12034" width="23.5703125" style="154" customWidth="1"/>
    <col min="12035" max="12035" width="9.7109375" style="154" customWidth="1"/>
    <col min="12036" max="12036" width="0" style="154" hidden="1" customWidth="1"/>
    <col min="12037" max="12037" width="4.7109375" style="154" customWidth="1"/>
    <col min="12038" max="12038" width="14.42578125" style="154" customWidth="1"/>
    <col min="12039" max="12039" width="11.140625" style="154" customWidth="1"/>
    <col min="12040" max="12040" width="10.28515625" style="154" customWidth="1"/>
    <col min="12041" max="12041" width="13" style="154" customWidth="1"/>
    <col min="12042" max="12042" width="8.28515625" style="154" customWidth="1"/>
    <col min="12043" max="12287" width="10" style="154"/>
    <col min="12288" max="12288" width="2.5703125" style="154" customWidth="1"/>
    <col min="12289" max="12289" width="7.140625" style="154" customWidth="1"/>
    <col min="12290" max="12290" width="23.5703125" style="154" customWidth="1"/>
    <col min="12291" max="12291" width="9.7109375" style="154" customWidth="1"/>
    <col min="12292" max="12292" width="0" style="154" hidden="1" customWidth="1"/>
    <col min="12293" max="12293" width="4.7109375" style="154" customWidth="1"/>
    <col min="12294" max="12294" width="14.42578125" style="154" customWidth="1"/>
    <col min="12295" max="12295" width="11.140625" style="154" customWidth="1"/>
    <col min="12296" max="12296" width="10.28515625" style="154" customWidth="1"/>
    <col min="12297" max="12297" width="13" style="154" customWidth="1"/>
    <col min="12298" max="12298" width="8.28515625" style="154" customWidth="1"/>
    <col min="12299" max="12543" width="10" style="154"/>
    <col min="12544" max="12544" width="2.5703125" style="154" customWidth="1"/>
    <col min="12545" max="12545" width="7.140625" style="154" customWidth="1"/>
    <col min="12546" max="12546" width="23.5703125" style="154" customWidth="1"/>
    <col min="12547" max="12547" width="9.7109375" style="154" customWidth="1"/>
    <col min="12548" max="12548" width="0" style="154" hidden="1" customWidth="1"/>
    <col min="12549" max="12549" width="4.7109375" style="154" customWidth="1"/>
    <col min="12550" max="12550" width="14.42578125" style="154" customWidth="1"/>
    <col min="12551" max="12551" width="11.140625" style="154" customWidth="1"/>
    <col min="12552" max="12552" width="10.28515625" style="154" customWidth="1"/>
    <col min="12553" max="12553" width="13" style="154" customWidth="1"/>
    <col min="12554" max="12554" width="8.28515625" style="154" customWidth="1"/>
    <col min="12555" max="12799" width="10" style="154"/>
    <col min="12800" max="12800" width="2.5703125" style="154" customWidth="1"/>
    <col min="12801" max="12801" width="7.140625" style="154" customWidth="1"/>
    <col min="12802" max="12802" width="23.5703125" style="154" customWidth="1"/>
    <col min="12803" max="12803" width="9.7109375" style="154" customWidth="1"/>
    <col min="12804" max="12804" width="0" style="154" hidden="1" customWidth="1"/>
    <col min="12805" max="12805" width="4.7109375" style="154" customWidth="1"/>
    <col min="12806" max="12806" width="14.42578125" style="154" customWidth="1"/>
    <col min="12807" max="12807" width="11.140625" style="154" customWidth="1"/>
    <col min="12808" max="12808" width="10.28515625" style="154" customWidth="1"/>
    <col min="12809" max="12809" width="13" style="154" customWidth="1"/>
    <col min="12810" max="12810" width="8.28515625" style="154" customWidth="1"/>
    <col min="12811" max="13055" width="10" style="154"/>
    <col min="13056" max="13056" width="2.5703125" style="154" customWidth="1"/>
    <col min="13057" max="13057" width="7.140625" style="154" customWidth="1"/>
    <col min="13058" max="13058" width="23.5703125" style="154" customWidth="1"/>
    <col min="13059" max="13059" width="9.7109375" style="154" customWidth="1"/>
    <col min="13060" max="13060" width="0" style="154" hidden="1" customWidth="1"/>
    <col min="13061" max="13061" width="4.7109375" style="154" customWidth="1"/>
    <col min="13062" max="13062" width="14.42578125" style="154" customWidth="1"/>
    <col min="13063" max="13063" width="11.140625" style="154" customWidth="1"/>
    <col min="13064" max="13064" width="10.28515625" style="154" customWidth="1"/>
    <col min="13065" max="13065" width="13" style="154" customWidth="1"/>
    <col min="13066" max="13066" width="8.28515625" style="154" customWidth="1"/>
    <col min="13067" max="13311" width="10" style="154"/>
    <col min="13312" max="13312" width="2.5703125" style="154" customWidth="1"/>
    <col min="13313" max="13313" width="7.140625" style="154" customWidth="1"/>
    <col min="13314" max="13314" width="23.5703125" style="154" customWidth="1"/>
    <col min="13315" max="13315" width="9.7109375" style="154" customWidth="1"/>
    <col min="13316" max="13316" width="0" style="154" hidden="1" customWidth="1"/>
    <col min="13317" max="13317" width="4.7109375" style="154" customWidth="1"/>
    <col min="13318" max="13318" width="14.42578125" style="154" customWidth="1"/>
    <col min="13319" max="13319" width="11.140625" style="154" customWidth="1"/>
    <col min="13320" max="13320" width="10.28515625" style="154" customWidth="1"/>
    <col min="13321" max="13321" width="13" style="154" customWidth="1"/>
    <col min="13322" max="13322" width="8.28515625" style="154" customWidth="1"/>
    <col min="13323" max="13567" width="10" style="154"/>
    <col min="13568" max="13568" width="2.5703125" style="154" customWidth="1"/>
    <col min="13569" max="13569" width="7.140625" style="154" customWidth="1"/>
    <col min="13570" max="13570" width="23.5703125" style="154" customWidth="1"/>
    <col min="13571" max="13571" width="9.7109375" style="154" customWidth="1"/>
    <col min="13572" max="13572" width="0" style="154" hidden="1" customWidth="1"/>
    <col min="13573" max="13573" width="4.7109375" style="154" customWidth="1"/>
    <col min="13574" max="13574" width="14.42578125" style="154" customWidth="1"/>
    <col min="13575" max="13575" width="11.140625" style="154" customWidth="1"/>
    <col min="13576" max="13576" width="10.28515625" style="154" customWidth="1"/>
    <col min="13577" max="13577" width="13" style="154" customWidth="1"/>
    <col min="13578" max="13578" width="8.28515625" style="154" customWidth="1"/>
    <col min="13579" max="13823" width="10" style="154"/>
    <col min="13824" max="13824" width="2.5703125" style="154" customWidth="1"/>
    <col min="13825" max="13825" width="7.140625" style="154" customWidth="1"/>
    <col min="13826" max="13826" width="23.5703125" style="154" customWidth="1"/>
    <col min="13827" max="13827" width="9.7109375" style="154" customWidth="1"/>
    <col min="13828" max="13828" width="0" style="154" hidden="1" customWidth="1"/>
    <col min="13829" max="13829" width="4.7109375" style="154" customWidth="1"/>
    <col min="13830" max="13830" width="14.42578125" style="154" customWidth="1"/>
    <col min="13831" max="13831" width="11.140625" style="154" customWidth="1"/>
    <col min="13832" max="13832" width="10.28515625" style="154" customWidth="1"/>
    <col min="13833" max="13833" width="13" style="154" customWidth="1"/>
    <col min="13834" max="13834" width="8.28515625" style="154" customWidth="1"/>
    <col min="13835" max="14079" width="10" style="154"/>
    <col min="14080" max="14080" width="2.5703125" style="154" customWidth="1"/>
    <col min="14081" max="14081" width="7.140625" style="154" customWidth="1"/>
    <col min="14082" max="14082" width="23.5703125" style="154" customWidth="1"/>
    <col min="14083" max="14083" width="9.7109375" style="154" customWidth="1"/>
    <col min="14084" max="14084" width="0" style="154" hidden="1" customWidth="1"/>
    <col min="14085" max="14085" width="4.7109375" style="154" customWidth="1"/>
    <col min="14086" max="14086" width="14.42578125" style="154" customWidth="1"/>
    <col min="14087" max="14087" width="11.140625" style="154" customWidth="1"/>
    <col min="14088" max="14088" width="10.28515625" style="154" customWidth="1"/>
    <col min="14089" max="14089" width="13" style="154" customWidth="1"/>
    <col min="14090" max="14090" width="8.28515625" style="154" customWidth="1"/>
    <col min="14091" max="14335" width="10" style="154"/>
    <col min="14336" max="14336" width="2.5703125" style="154" customWidth="1"/>
    <col min="14337" max="14337" width="7.140625" style="154" customWidth="1"/>
    <col min="14338" max="14338" width="23.5703125" style="154" customWidth="1"/>
    <col min="14339" max="14339" width="9.7109375" style="154" customWidth="1"/>
    <col min="14340" max="14340" width="0" style="154" hidden="1" customWidth="1"/>
    <col min="14341" max="14341" width="4.7109375" style="154" customWidth="1"/>
    <col min="14342" max="14342" width="14.42578125" style="154" customWidth="1"/>
    <col min="14343" max="14343" width="11.140625" style="154" customWidth="1"/>
    <col min="14344" max="14344" width="10.28515625" style="154" customWidth="1"/>
    <col min="14345" max="14345" width="13" style="154" customWidth="1"/>
    <col min="14346" max="14346" width="8.28515625" style="154" customWidth="1"/>
    <col min="14347" max="14591" width="10" style="154"/>
    <col min="14592" max="14592" width="2.5703125" style="154" customWidth="1"/>
    <col min="14593" max="14593" width="7.140625" style="154" customWidth="1"/>
    <col min="14594" max="14594" width="23.5703125" style="154" customWidth="1"/>
    <col min="14595" max="14595" width="9.7109375" style="154" customWidth="1"/>
    <col min="14596" max="14596" width="0" style="154" hidden="1" customWidth="1"/>
    <col min="14597" max="14597" width="4.7109375" style="154" customWidth="1"/>
    <col min="14598" max="14598" width="14.42578125" style="154" customWidth="1"/>
    <col min="14599" max="14599" width="11.140625" style="154" customWidth="1"/>
    <col min="14600" max="14600" width="10.28515625" style="154" customWidth="1"/>
    <col min="14601" max="14601" width="13" style="154" customWidth="1"/>
    <col min="14602" max="14602" width="8.28515625" style="154" customWidth="1"/>
    <col min="14603" max="14847" width="10" style="154"/>
    <col min="14848" max="14848" width="2.5703125" style="154" customWidth="1"/>
    <col min="14849" max="14849" width="7.140625" style="154" customWidth="1"/>
    <col min="14850" max="14850" width="23.5703125" style="154" customWidth="1"/>
    <col min="14851" max="14851" width="9.7109375" style="154" customWidth="1"/>
    <col min="14852" max="14852" width="0" style="154" hidden="1" customWidth="1"/>
    <col min="14853" max="14853" width="4.7109375" style="154" customWidth="1"/>
    <col min="14854" max="14854" width="14.42578125" style="154" customWidth="1"/>
    <col min="14855" max="14855" width="11.140625" style="154" customWidth="1"/>
    <col min="14856" max="14856" width="10.28515625" style="154" customWidth="1"/>
    <col min="14857" max="14857" width="13" style="154" customWidth="1"/>
    <col min="14858" max="14858" width="8.28515625" style="154" customWidth="1"/>
    <col min="14859" max="15103" width="10" style="154"/>
    <col min="15104" max="15104" width="2.5703125" style="154" customWidth="1"/>
    <col min="15105" max="15105" width="7.140625" style="154" customWidth="1"/>
    <col min="15106" max="15106" width="23.5703125" style="154" customWidth="1"/>
    <col min="15107" max="15107" width="9.7109375" style="154" customWidth="1"/>
    <col min="15108" max="15108" width="0" style="154" hidden="1" customWidth="1"/>
    <col min="15109" max="15109" width="4.7109375" style="154" customWidth="1"/>
    <col min="15110" max="15110" width="14.42578125" style="154" customWidth="1"/>
    <col min="15111" max="15111" width="11.140625" style="154" customWidth="1"/>
    <col min="15112" max="15112" width="10.28515625" style="154" customWidth="1"/>
    <col min="15113" max="15113" width="13" style="154" customWidth="1"/>
    <col min="15114" max="15114" width="8.28515625" style="154" customWidth="1"/>
    <col min="15115" max="15359" width="10" style="154"/>
    <col min="15360" max="15360" width="2.5703125" style="154" customWidth="1"/>
    <col min="15361" max="15361" width="7.140625" style="154" customWidth="1"/>
    <col min="15362" max="15362" width="23.5703125" style="154" customWidth="1"/>
    <col min="15363" max="15363" width="9.7109375" style="154" customWidth="1"/>
    <col min="15364" max="15364" width="0" style="154" hidden="1" customWidth="1"/>
    <col min="15365" max="15365" width="4.7109375" style="154" customWidth="1"/>
    <col min="15366" max="15366" width="14.42578125" style="154" customWidth="1"/>
    <col min="15367" max="15367" width="11.140625" style="154" customWidth="1"/>
    <col min="15368" max="15368" width="10.28515625" style="154" customWidth="1"/>
    <col min="15369" max="15369" width="13" style="154" customWidth="1"/>
    <col min="15370" max="15370" width="8.28515625" style="154" customWidth="1"/>
    <col min="15371" max="15615" width="10" style="154"/>
    <col min="15616" max="15616" width="2.5703125" style="154" customWidth="1"/>
    <col min="15617" max="15617" width="7.140625" style="154" customWidth="1"/>
    <col min="15618" max="15618" width="23.5703125" style="154" customWidth="1"/>
    <col min="15619" max="15619" width="9.7109375" style="154" customWidth="1"/>
    <col min="15620" max="15620" width="0" style="154" hidden="1" customWidth="1"/>
    <col min="15621" max="15621" width="4.7109375" style="154" customWidth="1"/>
    <col min="15622" max="15622" width="14.42578125" style="154" customWidth="1"/>
    <col min="15623" max="15623" width="11.140625" style="154" customWidth="1"/>
    <col min="15624" max="15624" width="10.28515625" style="154" customWidth="1"/>
    <col min="15625" max="15625" width="13" style="154" customWidth="1"/>
    <col min="15626" max="15626" width="8.28515625" style="154" customWidth="1"/>
    <col min="15627" max="15871" width="10" style="154"/>
    <col min="15872" max="15872" width="2.5703125" style="154" customWidth="1"/>
    <col min="15873" max="15873" width="7.140625" style="154" customWidth="1"/>
    <col min="15874" max="15874" width="23.5703125" style="154" customWidth="1"/>
    <col min="15875" max="15875" width="9.7109375" style="154" customWidth="1"/>
    <col min="15876" max="15876" width="0" style="154" hidden="1" customWidth="1"/>
    <col min="15877" max="15877" width="4.7109375" style="154" customWidth="1"/>
    <col min="15878" max="15878" width="14.42578125" style="154" customWidth="1"/>
    <col min="15879" max="15879" width="11.140625" style="154" customWidth="1"/>
    <col min="15880" max="15880" width="10.28515625" style="154" customWidth="1"/>
    <col min="15881" max="15881" width="13" style="154" customWidth="1"/>
    <col min="15882" max="15882" width="8.28515625" style="154" customWidth="1"/>
    <col min="15883" max="16127" width="10" style="154"/>
    <col min="16128" max="16128" width="2.5703125" style="154" customWidth="1"/>
    <col min="16129" max="16129" width="7.140625" style="154" customWidth="1"/>
    <col min="16130" max="16130" width="23.5703125" style="154" customWidth="1"/>
    <col min="16131" max="16131" width="9.7109375" style="154" customWidth="1"/>
    <col min="16132" max="16132" width="0" style="154" hidden="1" customWidth="1"/>
    <col min="16133" max="16133" width="4.7109375" style="154" customWidth="1"/>
    <col min="16134" max="16134" width="14.42578125" style="154" customWidth="1"/>
    <col min="16135" max="16135" width="11.140625" style="154" customWidth="1"/>
    <col min="16136" max="16136" width="10.28515625" style="154" customWidth="1"/>
    <col min="16137" max="16137" width="13" style="154" customWidth="1"/>
    <col min="16138" max="16138" width="8.28515625" style="154" customWidth="1"/>
    <col min="16139" max="16384" width="10" style="154"/>
  </cols>
  <sheetData>
    <row r="3" spans="1:12" ht="12" customHeight="1">
      <c r="B3" s="79" t="s">
        <v>179</v>
      </c>
      <c r="D3" s="155"/>
      <c r="E3" s="155"/>
      <c r="F3" s="155"/>
      <c r="G3" s="155"/>
      <c r="H3" s="155"/>
      <c r="I3" s="207" t="s">
        <v>221</v>
      </c>
      <c r="J3" s="208" t="s">
        <v>225</v>
      </c>
    </row>
    <row r="4" spans="1:12" ht="12" customHeight="1">
      <c r="B4" s="79" t="s">
        <v>176</v>
      </c>
      <c r="D4" s="155"/>
      <c r="E4" s="155"/>
      <c r="F4" s="155"/>
      <c r="G4" s="155"/>
      <c r="H4" s="155"/>
      <c r="I4" s="155"/>
      <c r="J4" s="156"/>
    </row>
    <row r="5" spans="1:12" ht="12" customHeight="1">
      <c r="B5" s="79" t="s">
        <v>147</v>
      </c>
      <c r="D5" s="155"/>
      <c r="E5" s="155"/>
      <c r="F5" s="155"/>
      <c r="G5" s="155"/>
      <c r="H5" s="155"/>
      <c r="I5" s="155"/>
      <c r="J5" s="156"/>
    </row>
    <row r="6" spans="1:12" ht="12" customHeight="1">
      <c r="D6" s="155"/>
      <c r="E6" s="155"/>
      <c r="F6" s="155"/>
      <c r="G6" s="155"/>
      <c r="H6" s="155"/>
      <c r="I6" s="155"/>
      <c r="J6" s="156"/>
    </row>
    <row r="7" spans="1:12" ht="12" customHeight="1">
      <c r="D7" s="155"/>
      <c r="E7" s="155"/>
      <c r="F7" s="155"/>
      <c r="G7" s="155"/>
      <c r="H7" s="155"/>
      <c r="I7" s="155"/>
      <c r="J7" s="156"/>
    </row>
    <row r="8" spans="1:12" ht="12" customHeight="1">
      <c r="D8" s="155"/>
      <c r="E8" s="155"/>
      <c r="F8" s="155" t="s">
        <v>104</v>
      </c>
      <c r="G8" s="155"/>
      <c r="H8" s="155"/>
      <c r="I8" s="155" t="s">
        <v>224</v>
      </c>
      <c r="J8" s="156"/>
    </row>
    <row r="9" spans="1:12" ht="12" customHeight="1">
      <c r="D9" s="157" t="s">
        <v>106</v>
      </c>
      <c r="E9" s="157" t="s">
        <v>68</v>
      </c>
      <c r="F9" s="157" t="s">
        <v>107</v>
      </c>
      <c r="G9" s="157" t="s">
        <v>108</v>
      </c>
      <c r="H9" s="157" t="s">
        <v>109</v>
      </c>
      <c r="I9" s="157" t="s">
        <v>110</v>
      </c>
      <c r="J9" s="158" t="s">
        <v>111</v>
      </c>
    </row>
    <row r="10" spans="1:12" ht="12" customHeight="1">
      <c r="A10" s="159"/>
      <c r="B10" s="160" t="s">
        <v>164</v>
      </c>
      <c r="C10" s="159"/>
      <c r="D10" s="161"/>
      <c r="E10" s="161"/>
      <c r="F10" s="161"/>
      <c r="G10" s="161"/>
      <c r="H10" s="161"/>
      <c r="I10" s="162"/>
      <c r="J10" s="163"/>
    </row>
    <row r="11" spans="1:12" ht="12" customHeight="1">
      <c r="A11" s="159"/>
      <c r="B11" s="164" t="s">
        <v>148</v>
      </c>
      <c r="C11" s="159"/>
      <c r="D11" s="161" t="s">
        <v>127</v>
      </c>
      <c r="E11" s="161">
        <v>3</v>
      </c>
      <c r="F11" s="162">
        <v>-8830553.3099592179</v>
      </c>
      <c r="G11" s="162" t="s">
        <v>54</v>
      </c>
      <c r="H11" s="165">
        <v>0.461289372337361</v>
      </c>
      <c r="I11" s="203">
        <f t="shared" ref="I11:I32" si="0">F11*H11</f>
        <v>-4073440.3937426931</v>
      </c>
      <c r="J11" s="163"/>
      <c r="K11" s="129"/>
      <c r="L11" s="89"/>
    </row>
    <row r="12" spans="1:12" ht="12" customHeight="1">
      <c r="A12" s="159"/>
      <c r="B12" s="164" t="s">
        <v>148</v>
      </c>
      <c r="C12" s="159"/>
      <c r="D12" s="161" t="s">
        <v>127</v>
      </c>
      <c r="E12" s="161">
        <v>3</v>
      </c>
      <c r="F12" s="162">
        <v>-41727.264956830419</v>
      </c>
      <c r="G12" s="162" t="s">
        <v>50</v>
      </c>
      <c r="H12" s="165">
        <v>0</v>
      </c>
      <c r="I12" s="203">
        <f t="shared" si="0"/>
        <v>0</v>
      </c>
      <c r="J12" s="163"/>
      <c r="K12" s="167"/>
      <c r="L12" s="89"/>
    </row>
    <row r="13" spans="1:12" ht="12" customHeight="1">
      <c r="A13" s="159"/>
      <c r="B13" s="164" t="s">
        <v>148</v>
      </c>
      <c r="C13" s="159"/>
      <c r="D13" s="161" t="s">
        <v>127</v>
      </c>
      <c r="E13" s="161">
        <v>3</v>
      </c>
      <c r="F13" s="162">
        <v>-29154.505692286839</v>
      </c>
      <c r="G13" s="162" t="s">
        <v>46</v>
      </c>
      <c r="H13" s="165">
        <v>0</v>
      </c>
      <c r="I13" s="203">
        <f t="shared" si="0"/>
        <v>0</v>
      </c>
      <c r="J13" s="163"/>
      <c r="K13" s="167"/>
      <c r="L13" s="63"/>
    </row>
    <row r="14" spans="1:12" ht="12" customHeight="1">
      <c r="A14" s="159"/>
      <c r="B14" s="164" t="s">
        <v>148</v>
      </c>
      <c r="C14" s="159"/>
      <c r="D14" s="161" t="s">
        <v>127</v>
      </c>
      <c r="E14" s="161">
        <v>3</v>
      </c>
      <c r="F14" s="162">
        <v>-635939.90154877654</v>
      </c>
      <c r="G14" s="162" t="s">
        <v>55</v>
      </c>
      <c r="H14" s="165">
        <v>0.41971722672390366</v>
      </c>
      <c r="I14" s="203">
        <f t="shared" si="0"/>
        <v>-266914.93184112484</v>
      </c>
      <c r="J14" s="163"/>
      <c r="K14" s="167"/>
      <c r="L14" s="63"/>
    </row>
    <row r="15" spans="1:12" ht="12" customHeight="1">
      <c r="A15" s="159"/>
      <c r="B15" s="164" t="s">
        <v>148</v>
      </c>
      <c r="C15" s="159"/>
      <c r="D15" s="161" t="s">
        <v>127</v>
      </c>
      <c r="E15" s="161">
        <v>3</v>
      </c>
      <c r="F15" s="162">
        <v>-1406419.9416663775</v>
      </c>
      <c r="G15" s="162" t="s">
        <v>37</v>
      </c>
      <c r="H15" s="165">
        <v>0.4262831716003761</v>
      </c>
      <c r="I15" s="203">
        <f t="shared" si="0"/>
        <v>-599533.1533355593</v>
      </c>
      <c r="J15" s="163"/>
      <c r="K15" s="167"/>
      <c r="L15" s="63"/>
    </row>
    <row r="16" spans="1:12" ht="12" customHeight="1">
      <c r="A16" s="159"/>
      <c r="B16" s="164" t="s">
        <v>148</v>
      </c>
      <c r="C16" s="159"/>
      <c r="D16" s="161" t="s">
        <v>127</v>
      </c>
      <c r="E16" s="161">
        <v>3</v>
      </c>
      <c r="F16" s="162">
        <v>-4034035.2669691201</v>
      </c>
      <c r="G16" s="162" t="s">
        <v>40</v>
      </c>
      <c r="H16" s="165">
        <v>0.4262831716003761</v>
      </c>
      <c r="I16" s="203">
        <f t="shared" si="0"/>
        <v>-1719641.3479513663</v>
      </c>
      <c r="J16" s="163"/>
      <c r="K16" s="167"/>
      <c r="L16" s="89"/>
    </row>
    <row r="17" spans="1:13" ht="12" customHeight="1">
      <c r="A17" s="159"/>
      <c r="B17" s="164" t="s">
        <v>148</v>
      </c>
      <c r="C17" s="159"/>
      <c r="D17" s="161" t="s">
        <v>127</v>
      </c>
      <c r="E17" s="161">
        <v>3</v>
      </c>
      <c r="F17" s="162">
        <v>-598198.61752152303</v>
      </c>
      <c r="G17" s="162" t="s">
        <v>41</v>
      </c>
      <c r="H17" s="165">
        <v>0.4262831716003761</v>
      </c>
      <c r="I17" s="203">
        <f t="shared" si="0"/>
        <v>-255002.00392403515</v>
      </c>
      <c r="J17" s="163"/>
      <c r="K17" s="167"/>
      <c r="L17" s="89"/>
    </row>
    <row r="18" spans="1:13" ht="12" customHeight="1">
      <c r="A18" s="159"/>
      <c r="B18" s="164" t="s">
        <v>148</v>
      </c>
      <c r="C18" s="159"/>
      <c r="D18" s="161" t="s">
        <v>127</v>
      </c>
      <c r="E18" s="161">
        <v>3</v>
      </c>
      <c r="F18" s="162">
        <v>-11259904.649469435</v>
      </c>
      <c r="G18" s="162" t="s">
        <v>53</v>
      </c>
      <c r="H18" s="165">
        <v>0.4247028503779125</v>
      </c>
      <c r="I18" s="203">
        <f t="shared" si="0"/>
        <v>-4782113.5996131785</v>
      </c>
      <c r="J18" s="163"/>
      <c r="K18" s="167"/>
      <c r="L18" s="89"/>
    </row>
    <row r="19" spans="1:13" ht="12" customHeight="1">
      <c r="A19" s="159"/>
      <c r="B19" s="164" t="s">
        <v>148</v>
      </c>
      <c r="C19" s="159"/>
      <c r="D19" s="161" t="s">
        <v>127</v>
      </c>
      <c r="E19" s="161">
        <v>3</v>
      </c>
      <c r="F19" s="162">
        <v>-38744.814816949569</v>
      </c>
      <c r="G19" s="162" t="s">
        <v>49</v>
      </c>
      <c r="H19" s="165">
        <v>1</v>
      </c>
      <c r="I19" s="203">
        <f t="shared" si="0"/>
        <v>-38744.814816949569</v>
      </c>
      <c r="J19" s="161"/>
      <c r="K19" s="167"/>
      <c r="L19" s="89"/>
    </row>
    <row r="20" spans="1:13" ht="12" customHeight="1">
      <c r="A20" s="159"/>
      <c r="B20" s="164" t="s">
        <v>148</v>
      </c>
      <c r="C20" s="159"/>
      <c r="D20" s="161" t="s">
        <v>127</v>
      </c>
      <c r="E20" s="161">
        <v>3</v>
      </c>
      <c r="F20" s="162">
        <v>856.5569999999999</v>
      </c>
      <c r="G20" s="162" t="s">
        <v>47</v>
      </c>
      <c r="H20" s="165">
        <v>0</v>
      </c>
      <c r="I20" s="203">
        <f t="shared" si="0"/>
        <v>0</v>
      </c>
      <c r="J20" s="161"/>
      <c r="K20" s="167"/>
      <c r="L20" s="89"/>
    </row>
    <row r="21" spans="1:13" ht="12" customHeight="1">
      <c r="A21" s="159"/>
      <c r="B21" s="164" t="s">
        <v>148</v>
      </c>
      <c r="C21" s="159"/>
      <c r="D21" s="161" t="s">
        <v>127</v>
      </c>
      <c r="E21" s="161">
        <v>3</v>
      </c>
      <c r="F21" s="162">
        <v>-289352.30851208273</v>
      </c>
      <c r="G21" s="162" t="s">
        <v>216</v>
      </c>
      <c r="H21" s="165">
        <v>0</v>
      </c>
      <c r="I21" s="203">
        <f t="shared" si="0"/>
        <v>0</v>
      </c>
      <c r="J21" s="161"/>
      <c r="K21" s="167"/>
      <c r="L21" s="89"/>
    </row>
    <row r="22" spans="1:13" ht="12" customHeight="1">
      <c r="A22" s="159"/>
      <c r="B22" s="164" t="s">
        <v>149</v>
      </c>
      <c r="C22" s="159"/>
      <c r="D22" s="161" t="s">
        <v>150</v>
      </c>
      <c r="E22" s="161">
        <v>3</v>
      </c>
      <c r="F22" s="162">
        <v>-548517.00304376031</v>
      </c>
      <c r="G22" s="162" t="s">
        <v>40</v>
      </c>
      <c r="H22" s="165">
        <v>0.4262831716003761</v>
      </c>
      <c r="I22" s="203">
        <f t="shared" si="0"/>
        <v>-233823.56773422728</v>
      </c>
      <c r="J22" s="168"/>
      <c r="K22" s="167"/>
      <c r="L22" s="89"/>
    </row>
    <row r="23" spans="1:13" ht="12" customHeight="1">
      <c r="A23" s="159"/>
      <c r="B23" s="164" t="s">
        <v>149</v>
      </c>
      <c r="C23" s="159"/>
      <c r="D23" s="161" t="s">
        <v>150</v>
      </c>
      <c r="E23" s="161">
        <v>3</v>
      </c>
      <c r="F23" s="162">
        <v>117817.921538461</v>
      </c>
      <c r="G23" s="162" t="s">
        <v>41</v>
      </c>
      <c r="H23" s="165">
        <v>0.4262831716003761</v>
      </c>
      <c r="I23" s="203">
        <f t="shared" si="0"/>
        <v>50223.797264779416</v>
      </c>
      <c r="J23" s="168"/>
      <c r="K23" s="167"/>
      <c r="L23" s="89"/>
    </row>
    <row r="24" spans="1:13" ht="12" customHeight="1">
      <c r="A24" s="159"/>
      <c r="B24" s="164" t="s">
        <v>153</v>
      </c>
      <c r="C24" s="159"/>
      <c r="D24" s="161" t="s">
        <v>154</v>
      </c>
      <c r="E24" s="161">
        <v>3</v>
      </c>
      <c r="F24" s="162">
        <v>-192762.58707366453</v>
      </c>
      <c r="G24" s="162" t="s">
        <v>45</v>
      </c>
      <c r="H24" s="165">
        <v>0</v>
      </c>
      <c r="I24" s="203">
        <f t="shared" si="0"/>
        <v>0</v>
      </c>
      <c r="J24" s="168"/>
      <c r="K24" s="159"/>
    </row>
    <row r="25" spans="1:13" ht="12" customHeight="1">
      <c r="A25" s="159"/>
      <c r="B25" s="164" t="s">
        <v>153</v>
      </c>
      <c r="C25" s="159"/>
      <c r="D25" s="161" t="s">
        <v>154</v>
      </c>
      <c r="E25" s="161">
        <v>3</v>
      </c>
      <c r="F25" s="162">
        <v>-177101.4954617708</v>
      </c>
      <c r="G25" s="162" t="s">
        <v>54</v>
      </c>
      <c r="H25" s="165">
        <v>0.461289372337361</v>
      </c>
      <c r="I25" s="203">
        <f t="shared" si="0"/>
        <v>-81695.037681568239</v>
      </c>
      <c r="J25" s="168"/>
      <c r="K25" s="159"/>
    </row>
    <row r="26" spans="1:13" ht="12" customHeight="1">
      <c r="A26" s="159"/>
      <c r="B26" s="164" t="s">
        <v>153</v>
      </c>
      <c r="C26" s="159"/>
      <c r="D26" s="161" t="s">
        <v>154</v>
      </c>
      <c r="E26" s="161">
        <v>3</v>
      </c>
      <c r="F26" s="162">
        <v>-170250.97538461539</v>
      </c>
      <c r="G26" s="162" t="s">
        <v>50</v>
      </c>
      <c r="H26" s="165">
        <v>0</v>
      </c>
      <c r="I26" s="203">
        <f t="shared" si="0"/>
        <v>0</v>
      </c>
      <c r="J26" s="168"/>
      <c r="K26" s="159"/>
    </row>
    <row r="27" spans="1:13" ht="12" customHeight="1">
      <c r="A27" s="159"/>
      <c r="B27" s="164" t="s">
        <v>153</v>
      </c>
      <c r="C27" s="159"/>
      <c r="D27" s="161" t="s">
        <v>154</v>
      </c>
      <c r="E27" s="161">
        <v>3</v>
      </c>
      <c r="F27" s="162">
        <v>-626302.77156038349</v>
      </c>
      <c r="G27" s="162" t="s">
        <v>46</v>
      </c>
      <c r="H27" s="165">
        <v>0</v>
      </c>
      <c r="I27" s="203">
        <f t="shared" si="0"/>
        <v>0</v>
      </c>
    </row>
    <row r="28" spans="1:13" ht="12" customHeight="1">
      <c r="A28" s="159"/>
      <c r="B28" s="164" t="s">
        <v>153</v>
      </c>
      <c r="C28" s="159"/>
      <c r="D28" s="161" t="s">
        <v>154</v>
      </c>
      <c r="E28" s="161">
        <v>3</v>
      </c>
      <c r="F28" s="162">
        <v>-2545379.3702324927</v>
      </c>
      <c r="G28" s="162" t="s">
        <v>53</v>
      </c>
      <c r="H28" s="165">
        <v>0.4247028503779125</v>
      </c>
      <c r="I28" s="203">
        <f t="shared" si="0"/>
        <v>-1081029.8738308754</v>
      </c>
      <c r="L28" s="197"/>
      <c r="M28" s="197"/>
    </row>
    <row r="29" spans="1:13" ht="12" customHeight="1">
      <c r="A29" s="159"/>
      <c r="B29" s="164" t="s">
        <v>153</v>
      </c>
      <c r="C29" s="159"/>
      <c r="D29" s="161" t="s">
        <v>154</v>
      </c>
      <c r="E29" s="161">
        <v>3</v>
      </c>
      <c r="F29" s="162">
        <v>-16726.806153846162</v>
      </c>
      <c r="G29" s="162" t="s">
        <v>37</v>
      </c>
      <c r="H29" s="165">
        <v>0.4262831716003761</v>
      </c>
      <c r="I29" s="203">
        <f t="shared" si="0"/>
        <v>-7130.3559780062305</v>
      </c>
      <c r="L29" s="197"/>
      <c r="M29" s="197"/>
    </row>
    <row r="30" spans="1:13" ht="12" customHeight="1">
      <c r="A30" s="159"/>
      <c r="B30" s="164" t="s">
        <v>153</v>
      </c>
      <c r="C30" s="159"/>
      <c r="D30" s="161" t="s">
        <v>154</v>
      </c>
      <c r="E30" s="161">
        <v>3</v>
      </c>
      <c r="F30" s="162">
        <v>-1424.178846153889</v>
      </c>
      <c r="G30" s="162" t="s">
        <v>49</v>
      </c>
      <c r="H30" s="165">
        <v>1</v>
      </c>
      <c r="I30" s="203">
        <f t="shared" si="0"/>
        <v>-1424.178846153889</v>
      </c>
      <c r="J30" s="175"/>
      <c r="L30" s="197"/>
      <c r="M30" s="197"/>
    </row>
    <row r="31" spans="1:13" ht="12" customHeight="1">
      <c r="A31" s="159"/>
      <c r="B31" s="164" t="s">
        <v>153</v>
      </c>
      <c r="C31" s="159"/>
      <c r="D31" s="161" t="s">
        <v>154</v>
      </c>
      <c r="E31" s="161">
        <v>3</v>
      </c>
      <c r="F31" s="162">
        <v>-7686.0015123453923</v>
      </c>
      <c r="G31" s="162" t="s">
        <v>47</v>
      </c>
      <c r="H31" s="165">
        <v>0</v>
      </c>
      <c r="I31" s="203">
        <f t="shared" si="0"/>
        <v>0</v>
      </c>
      <c r="J31" s="175"/>
      <c r="L31" s="197"/>
      <c r="M31" s="197"/>
    </row>
    <row r="32" spans="1:13" ht="12" customHeight="1">
      <c r="A32" s="159"/>
      <c r="B32" s="164" t="s">
        <v>153</v>
      </c>
      <c r="C32" s="159"/>
      <c r="D32" s="161" t="s">
        <v>154</v>
      </c>
      <c r="E32" s="161">
        <v>3</v>
      </c>
      <c r="F32" s="162">
        <v>-769053.97824427718</v>
      </c>
      <c r="G32" s="162" t="s">
        <v>216</v>
      </c>
      <c r="H32" s="165">
        <v>0</v>
      </c>
      <c r="I32" s="203">
        <f t="shared" si="0"/>
        <v>0</v>
      </c>
      <c r="J32" s="161"/>
      <c r="L32" s="197"/>
      <c r="M32" s="197"/>
    </row>
    <row r="33" spans="1:13" ht="12" customHeight="1">
      <c r="A33" s="159"/>
      <c r="B33" s="202" t="s">
        <v>217</v>
      </c>
      <c r="C33" s="159"/>
      <c r="D33" s="161"/>
      <c r="E33" s="161"/>
      <c r="F33" s="177">
        <f>SUM(F11:F32)</f>
        <v>-32100561.270087443</v>
      </c>
      <c r="G33" s="162"/>
      <c r="H33" s="171"/>
      <c r="I33" s="177">
        <f>SUM(I11:I32)</f>
        <v>-13090269.46203096</v>
      </c>
      <c r="J33" s="168" t="s">
        <v>155</v>
      </c>
      <c r="L33" s="197"/>
      <c r="M33" s="197"/>
    </row>
    <row r="34" spans="1:13" ht="12" customHeight="1">
      <c r="A34" s="159"/>
      <c r="B34" s="204"/>
      <c r="C34" s="159"/>
      <c r="D34" s="161"/>
      <c r="E34" s="161"/>
      <c r="F34" s="162"/>
      <c r="G34" s="162"/>
      <c r="H34" s="171"/>
      <c r="I34" s="166"/>
      <c r="J34" s="168"/>
    </row>
    <row r="35" spans="1:13" ht="12" customHeight="1">
      <c r="A35" s="159"/>
      <c r="B35" s="205" t="s">
        <v>223</v>
      </c>
      <c r="C35" s="159"/>
      <c r="D35" s="161"/>
      <c r="E35" s="161"/>
      <c r="F35" s="177">
        <f>F33+'Page 6.2'!F42</f>
        <v>-837479180.86775231</v>
      </c>
      <c r="G35" s="162"/>
      <c r="H35" s="171"/>
      <c r="I35" s="177">
        <f>I33+'Page 6.2'!I42</f>
        <v>-343159149.56466436</v>
      </c>
      <c r="J35" s="168" t="s">
        <v>155</v>
      </c>
    </row>
    <row r="36" spans="1:13" ht="12" customHeight="1">
      <c r="A36" s="159"/>
      <c r="B36" s="164"/>
      <c r="C36" s="159"/>
      <c r="D36" s="161"/>
      <c r="E36" s="161"/>
      <c r="F36" s="162"/>
      <c r="G36" s="162"/>
      <c r="H36" s="171"/>
      <c r="I36" s="166"/>
      <c r="J36" s="168"/>
    </row>
    <row r="37" spans="1:13" ht="12" customHeight="1">
      <c r="A37" s="159"/>
      <c r="B37" s="164"/>
      <c r="C37" s="159"/>
      <c r="D37" s="161"/>
      <c r="E37" s="161"/>
      <c r="F37" s="162"/>
      <c r="G37" s="162"/>
      <c r="H37" s="171"/>
      <c r="I37" s="166"/>
      <c r="J37" s="168"/>
    </row>
    <row r="38" spans="1:13" ht="12" customHeight="1">
      <c r="B38" s="164"/>
      <c r="C38" s="159"/>
      <c r="D38" s="161"/>
      <c r="E38" s="161"/>
      <c r="F38" s="162"/>
      <c r="G38" s="162"/>
      <c r="H38" s="171"/>
      <c r="I38" s="166"/>
    </row>
    <row r="39" spans="1:13" ht="12" customHeight="1">
      <c r="B39" s="164"/>
      <c r="C39" s="159"/>
      <c r="D39" s="161"/>
      <c r="E39" s="161"/>
      <c r="F39" s="162"/>
      <c r="G39" s="162"/>
      <c r="H39" s="171"/>
      <c r="I39" s="166"/>
    </row>
    <row r="40" spans="1:13" ht="12" customHeight="1">
      <c r="B40" s="164"/>
      <c r="C40" s="159"/>
      <c r="D40" s="161"/>
      <c r="E40" s="161"/>
      <c r="F40" s="162"/>
      <c r="G40" s="162"/>
      <c r="H40" s="171"/>
      <c r="I40" s="166"/>
    </row>
    <row r="41" spans="1:13" ht="12" customHeight="1">
      <c r="B41" s="164"/>
      <c r="C41" s="159"/>
      <c r="D41" s="161"/>
      <c r="E41" s="161"/>
      <c r="F41" s="170"/>
      <c r="G41" s="170"/>
      <c r="H41" s="159"/>
      <c r="I41" s="170"/>
      <c r="J41" s="155"/>
    </row>
    <row r="42" spans="1:13" ht="12" customHeight="1">
      <c r="B42" s="164"/>
      <c r="C42" s="159"/>
      <c r="D42" s="161"/>
      <c r="E42" s="161"/>
      <c r="F42" s="162"/>
      <c r="G42" s="162"/>
      <c r="H42" s="200"/>
      <c r="I42" s="172"/>
      <c r="J42" s="175"/>
    </row>
    <row r="43" spans="1:13" ht="12" customHeight="1">
      <c r="B43" s="164"/>
      <c r="C43" s="159"/>
      <c r="D43" s="161"/>
      <c r="E43" s="206"/>
      <c r="F43" s="199"/>
      <c r="G43" s="162"/>
      <c r="H43" s="200"/>
      <c r="I43" s="199"/>
      <c r="J43" s="175"/>
    </row>
    <row r="44" spans="1:13" ht="12" customHeight="1">
      <c r="A44" s="159"/>
      <c r="B44" s="164"/>
      <c r="C44" s="159"/>
      <c r="D44" s="161"/>
      <c r="E44" s="161"/>
      <c r="F44" s="162"/>
      <c r="G44" s="162"/>
      <c r="H44" s="200"/>
      <c r="I44" s="201"/>
      <c r="J44" s="175"/>
    </row>
    <row r="45" spans="1:13" ht="12" customHeight="1">
      <c r="A45" s="159"/>
      <c r="B45" s="164"/>
      <c r="C45" s="159"/>
      <c r="D45" s="161"/>
      <c r="E45" s="161"/>
      <c r="F45" s="162"/>
      <c r="G45" s="162"/>
      <c r="H45" s="176"/>
      <c r="I45" s="172"/>
      <c r="J45" s="175"/>
    </row>
    <row r="46" spans="1:13" ht="12" customHeight="1">
      <c r="A46" s="159"/>
      <c r="B46" s="164"/>
      <c r="C46" s="159"/>
      <c r="D46" s="161"/>
      <c r="E46" s="161"/>
      <c r="F46" s="162"/>
      <c r="G46" s="162"/>
      <c r="H46" s="176"/>
      <c r="I46" s="172"/>
      <c r="J46" s="175"/>
    </row>
    <row r="47" spans="1:13" ht="12" customHeight="1">
      <c r="A47" s="159"/>
      <c r="B47" s="164"/>
      <c r="C47" s="159"/>
      <c r="D47" s="161"/>
      <c r="E47" s="161"/>
      <c r="F47" s="162"/>
      <c r="G47" s="162"/>
      <c r="H47" s="176"/>
      <c r="I47" s="172"/>
      <c r="J47" s="175"/>
    </row>
    <row r="48" spans="1:13" ht="12" customHeight="1">
      <c r="A48" s="159"/>
      <c r="B48" s="178"/>
      <c r="C48" s="178"/>
      <c r="D48" s="168"/>
      <c r="E48" s="168"/>
      <c r="F48" s="172"/>
      <c r="G48" s="172"/>
      <c r="H48" s="176"/>
      <c r="I48" s="172"/>
      <c r="J48" s="175"/>
    </row>
    <row r="49" spans="1:10" ht="12" customHeight="1">
      <c r="A49" s="159"/>
      <c r="B49" s="178"/>
      <c r="C49" s="178"/>
      <c r="D49" s="168"/>
      <c r="E49" s="168"/>
      <c r="F49" s="172"/>
      <c r="G49" s="172"/>
      <c r="H49" s="176"/>
      <c r="I49" s="172"/>
      <c r="J49" s="175"/>
    </row>
    <row r="50" spans="1:10" ht="12" customHeight="1">
      <c r="A50" s="159"/>
      <c r="B50" s="179"/>
      <c r="C50" s="178"/>
      <c r="D50" s="168"/>
      <c r="E50" s="168"/>
      <c r="F50" s="172"/>
      <c r="G50" s="172"/>
      <c r="H50" s="176"/>
      <c r="I50" s="172"/>
      <c r="J50" s="175"/>
    </row>
    <row r="51" spans="1:10" ht="12" customHeight="1">
      <c r="A51" s="159"/>
      <c r="B51" s="180"/>
      <c r="C51" s="181"/>
      <c r="D51" s="161"/>
      <c r="E51" s="161"/>
      <c r="F51" s="161"/>
      <c r="G51" s="161"/>
      <c r="H51" s="161"/>
      <c r="I51" s="161"/>
      <c r="J51" s="163"/>
    </row>
    <row r="52" spans="1:10" ht="12" customHeight="1">
      <c r="A52" s="159"/>
      <c r="B52" s="181"/>
      <c r="C52" s="181"/>
      <c r="D52" s="161"/>
      <c r="E52" s="161"/>
      <c r="F52" s="161"/>
      <c r="G52" s="161"/>
      <c r="H52" s="161"/>
      <c r="I52" s="161"/>
      <c r="J52" s="161"/>
    </row>
    <row r="53" spans="1:10" ht="12" customHeight="1">
      <c r="A53" s="159"/>
      <c r="B53" s="182"/>
      <c r="C53" s="181"/>
      <c r="D53" s="161"/>
      <c r="E53" s="161"/>
      <c r="F53" s="161"/>
      <c r="G53" s="161"/>
      <c r="H53" s="161"/>
      <c r="I53" s="161"/>
      <c r="J53" s="163"/>
    </row>
    <row r="54" spans="1:10" ht="12" customHeight="1">
      <c r="A54" s="159"/>
      <c r="B54" s="182"/>
      <c r="C54" s="181"/>
      <c r="D54" s="161"/>
      <c r="E54" s="161"/>
      <c r="F54" s="161"/>
      <c r="G54" s="161"/>
      <c r="H54" s="161"/>
      <c r="I54" s="161"/>
      <c r="J54" s="163"/>
    </row>
    <row r="55" spans="1:10" ht="12" customHeight="1" thickBot="1">
      <c r="A55" s="159"/>
      <c r="B55" s="183" t="s">
        <v>120</v>
      </c>
      <c r="C55" s="159"/>
      <c r="D55" s="161"/>
      <c r="E55" s="161"/>
      <c r="F55" s="161"/>
      <c r="G55" s="161"/>
      <c r="H55" s="161"/>
      <c r="I55" s="161"/>
      <c r="J55" s="163"/>
    </row>
    <row r="56" spans="1:10" ht="12" customHeight="1">
      <c r="A56" s="184"/>
      <c r="B56" s="185"/>
      <c r="C56" s="186"/>
      <c r="D56" s="187"/>
      <c r="E56" s="187"/>
      <c r="F56" s="187"/>
      <c r="G56" s="187"/>
      <c r="H56" s="187"/>
      <c r="I56" s="187"/>
      <c r="J56" s="188"/>
    </row>
    <row r="57" spans="1:10" ht="12" customHeight="1">
      <c r="A57" s="189"/>
      <c r="B57" s="182"/>
      <c r="C57" s="159"/>
      <c r="D57" s="161"/>
      <c r="E57" s="161"/>
      <c r="F57" s="190"/>
      <c r="G57" s="190"/>
      <c r="H57" s="161"/>
      <c r="I57" s="161"/>
      <c r="J57" s="191"/>
    </row>
    <row r="58" spans="1:10" ht="12" customHeight="1">
      <c r="A58" s="189"/>
      <c r="B58" s="182"/>
      <c r="C58" s="159"/>
      <c r="D58" s="161"/>
      <c r="E58" s="161"/>
      <c r="F58" s="161"/>
      <c r="G58" s="161"/>
      <c r="H58" s="161"/>
      <c r="I58" s="161"/>
      <c r="J58" s="191"/>
    </row>
    <row r="59" spans="1:10" ht="12" customHeight="1">
      <c r="A59" s="189"/>
      <c r="B59" s="182"/>
      <c r="C59" s="159"/>
      <c r="D59" s="161"/>
      <c r="E59" s="161"/>
      <c r="F59" s="161"/>
      <c r="G59" s="161"/>
      <c r="H59" s="161"/>
      <c r="I59" s="161"/>
      <c r="J59" s="191"/>
    </row>
    <row r="60" spans="1:10" ht="12" customHeight="1">
      <c r="A60" s="189"/>
      <c r="B60" s="159"/>
      <c r="C60" s="159"/>
      <c r="D60" s="161"/>
      <c r="E60" s="161"/>
      <c r="F60" s="161"/>
      <c r="G60" s="161"/>
      <c r="H60" s="161"/>
      <c r="I60" s="161"/>
      <c r="J60" s="192"/>
    </row>
    <row r="61" spans="1:10" ht="12" customHeight="1">
      <c r="A61" s="189"/>
      <c r="B61" s="159"/>
      <c r="C61" s="159"/>
      <c r="D61" s="161"/>
      <c r="E61" s="161"/>
      <c r="F61" s="161"/>
      <c r="G61" s="161"/>
      <c r="H61" s="161"/>
      <c r="I61" s="161"/>
      <c r="J61" s="192"/>
    </row>
    <row r="62" spans="1:10" ht="12" customHeight="1">
      <c r="A62" s="189"/>
      <c r="B62" s="159"/>
      <c r="C62" s="159"/>
      <c r="D62" s="161"/>
      <c r="E62" s="161"/>
      <c r="F62" s="161"/>
      <c r="G62" s="161"/>
      <c r="H62" s="161"/>
      <c r="I62" s="161"/>
      <c r="J62" s="192"/>
    </row>
    <row r="63" spans="1:10" ht="12" customHeight="1">
      <c r="A63" s="189"/>
      <c r="B63" s="159"/>
      <c r="C63" s="159"/>
      <c r="D63" s="161"/>
      <c r="E63" s="161"/>
      <c r="F63" s="161"/>
      <c r="G63" s="161"/>
      <c r="H63" s="161"/>
      <c r="I63" s="161"/>
      <c r="J63" s="192"/>
    </row>
    <row r="64" spans="1:10" ht="12" customHeight="1" thickBot="1">
      <c r="A64" s="193"/>
      <c r="B64" s="194"/>
      <c r="C64" s="194"/>
      <c r="D64" s="195"/>
      <c r="E64" s="195"/>
      <c r="F64" s="195"/>
      <c r="G64" s="195"/>
      <c r="H64" s="195"/>
      <c r="I64" s="195"/>
      <c r="J64" s="196"/>
    </row>
    <row r="65" spans="1:10" ht="12" customHeight="1">
      <c r="A65" s="159"/>
      <c r="B65" s="159"/>
      <c r="C65" s="159"/>
      <c r="D65" s="161"/>
      <c r="E65" s="161"/>
      <c r="F65" s="161"/>
      <c r="G65" s="161"/>
      <c r="H65" s="161"/>
      <c r="I65" s="161"/>
      <c r="J65" s="161"/>
    </row>
    <row r="66" spans="1:10" ht="12" customHeight="1">
      <c r="A66" s="159"/>
      <c r="B66" s="159"/>
      <c r="C66" s="159"/>
      <c r="D66" s="161"/>
      <c r="E66" s="161"/>
      <c r="F66" s="161"/>
      <c r="G66" s="161"/>
      <c r="H66" s="161"/>
      <c r="I66" s="161"/>
      <c r="J66" s="161"/>
    </row>
    <row r="67" spans="1:10" ht="12" customHeight="1"/>
  </sheetData>
  <conditionalFormatting sqref="B10:B32 B36:B47">
    <cfRule type="cellIs" dxfId="5" priority="3" stopIfTrue="1" operator="equal">
      <formula>"Adjustment to Income/Expense/Rate Base:"</formula>
    </cfRule>
  </conditionalFormatting>
  <conditionalFormatting sqref="B34:B35">
    <cfRule type="cellIs" dxfId="4" priority="1" stopIfTrue="1" operator="equal">
      <formula>"Adjustment to Income/Expense/Rate Base:"</formula>
    </cfRule>
  </conditionalFormatting>
  <dataValidations disablePrompts="1" count="3">
    <dataValidation type="list" errorStyle="warning" allowBlank="1" showInputMessage="1" showErrorMessage="1" errorTitle="FERC ACCOUNT" error="This FERC Account is not included in the drop-down list. Is this the account you want to use?" sqref="D47:D50 IY47:IZ50 SU47:SV50 ACQ47:ACR50 AMM47:AMN50 AWI47:AWJ50 BGE47:BGF50 BQA47:BQB50 BZW47:BZX50 CJS47:CJT50 CTO47:CTP50 DDK47:DDL50 DNG47:DNH50 DXC47:DXD50 EGY47:EGZ50 EQU47:EQV50 FAQ47:FAR50 FKM47:FKN50 FUI47:FUJ50 GEE47:GEF50 GOA47:GOB50 GXW47:GXX50 HHS47:HHT50 HRO47:HRP50 IBK47:IBL50 ILG47:ILH50 IVC47:IVD50 JEY47:JEZ50 JOU47:JOV50 JYQ47:JYR50 KIM47:KIN50 KSI47:KSJ50 LCE47:LCF50 LMA47:LMB50 LVW47:LVX50 MFS47:MFT50 MPO47:MPP50 MZK47:MZL50 NJG47:NJH50 NTC47:NTD50 OCY47:OCZ50 OMU47:OMV50 OWQ47:OWR50 PGM47:PGN50 PQI47:PQJ50 QAE47:QAF50 QKA47:QKB50 QTW47:QTX50 RDS47:RDT50 RNO47:RNP50 RXK47:RXL50 SHG47:SHH50 SRC47:SRD50 TAY47:TAZ50 TKU47:TKV50 TUQ47:TUR50 UEM47:UEN50 UOI47:UOJ50 UYE47:UYF50 VIA47:VIB50 VRW47:VRX50 WBS47:WBT50 WLO47:WLP50 WVK47:WVL50">
      <formula1>#REF!</formula1>
    </dataValidation>
    <dataValidation type="list" errorStyle="warning" allowBlank="1" showInputMessage="1" showErrorMessage="1" errorTitle="Factor" error="This factor is not included in the drop-down list. Is this the factor you want to use?" sqref="WVO47:WVO50 WLS47:WLS50 WBW47:WBW50 VSA47:VSA50 VIE47:VIE50 UYI47:UYI50 UOM47:UOM50 UEQ47:UEQ50 TUU47:TUU50 TKY47:TKY50 TBC47:TBC50 SRG47:SRG50 SHK47:SHK50 RXO47:RXO50 RNS47:RNS50 RDW47:RDW50 QUA47:QUA50 QKE47:QKE50 QAI47:QAI50 PQM47:PQM50 PGQ47:PGQ50 OWU47:OWU50 OMY47:OMY50 ODC47:ODC50 NTG47:NTG50 NJK47:NJK50 MZO47:MZO50 MPS47:MPS50 MFW47:MFW50 LWA47:LWA50 LME47:LME50 LCI47:LCI50 KSM47:KSM50 KIQ47:KIQ50 JYU47:JYU50 JOY47:JOY50 JFC47:JFC50 IVG47:IVG50 ILK47:ILK50 IBO47:IBO50 HRS47:HRS50 HHW47:HHW50 GYA47:GYA50 GOE47:GOE50 GEI47:GEI50 FUM47:FUM50 FKQ47:FKQ50 FAU47:FAU50 EQY47:EQY50 EHC47:EHC50 DXG47:DXG50 DNK47:DNK50 DDO47:DDO50 CTS47:CTS50 CJW47:CJW50 CAA47:CAA50 BQE47:BQE50 BGI47:BGI50 AWM47:AWM50 AMQ47:AMQ50 ACU47:ACU50 SY47:SY50 JC47:JC50">
      <formula1>#REF!</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E48:E50 JA48:JA50 SW48:SW50 ACS48:ACS50 AMO48:AMO50 AWK48:AWK50 BGG48:BGG50 BQC48:BQC50 BZY48:BZY50 CJU48:CJU50 CTQ48:CTQ50 DDM48:DDM50 DNI48:DNI50 DXE48:DXE50 EHA48:EHA50 EQW48:EQW50 FAS48:FAS50 FKO48:FKO50 FUK48:FUK50 GEG48:GEG50 GOC48:GOC50 GXY48:GXY50 HHU48:HHU50 HRQ48:HRQ50 IBM48:IBM50 ILI48:ILI50 IVE48:IVE50 JFA48:JFA50 JOW48:JOW50 JYS48:JYS50 KIO48:KIO50 KSK48:KSK50 LCG48:LCG50 LMC48:LMC50 LVY48:LVY50 MFU48:MFU50 MPQ48:MPQ50 MZM48:MZM50 NJI48:NJI50 NTE48:NTE50 ODA48:ODA50 OMW48:OMW50 OWS48:OWS50 PGO48:PGO50 PQK48:PQK50 QAG48:QAG50 QKC48:QKC50 QTY48:QTY50 RDU48:RDU50 RNQ48:RNQ50 RXM48:RXM50 SHI48:SHI50 SRE48:SRE50 TBA48:TBA50 TKW48:TKW50 TUS48:TUS50 UEO48:UEO50 UOK48:UOK50 UYG48:UYG50 VIC48:VIC50 VRY48:VRY50 WBU48:WBU50 WLQ48:WLQ50 WVM48:WVM50">
      <formula1>"1, 2, 3"</formula1>
    </dataValidation>
  </dataValidations>
  <pageMargins left="1" right="0.25" top="1" bottom="1.05" header="0.5" footer="0.5"/>
  <pageSetup scale="88" orientation="portrait" r:id="rId1"/>
  <headerFooter alignWithMargins="0"/>
  <drawing r:id="rId2"/>
</worksheet>
</file>

<file path=xl/worksheets/sheet9.xml><?xml version="1.0" encoding="utf-8"?>
<worksheet xmlns="http://schemas.openxmlformats.org/spreadsheetml/2006/main" xmlns:r="http://schemas.openxmlformats.org/officeDocument/2006/relationships">
  <sheetPr codeName="Sheet10">
    <pageSetUpPr fitToPage="1"/>
  </sheetPr>
  <dimension ref="A1:S71"/>
  <sheetViews>
    <sheetView zoomScaleNormal="100" workbookViewId="0"/>
  </sheetViews>
  <sheetFormatPr defaultColWidth="10" defaultRowHeight="12"/>
  <cols>
    <col min="1" max="1" width="2.5703125" style="15" customWidth="1"/>
    <col min="2" max="2" width="7.140625" style="15" customWidth="1"/>
    <col min="3" max="3" width="23.5703125" style="15" customWidth="1"/>
    <col min="4" max="4" width="9.7109375" style="15" customWidth="1"/>
    <col min="5" max="5" width="9.7109375" style="15" hidden="1" customWidth="1"/>
    <col min="6" max="6" width="4.7109375" style="15" customWidth="1"/>
    <col min="7" max="7" width="14.42578125" style="15" customWidth="1"/>
    <col min="8" max="8" width="12" style="15" bestFit="1" customWidth="1"/>
    <col min="9" max="9" width="11.140625" style="15" customWidth="1"/>
    <col min="10" max="10" width="10.28515625" style="15" customWidth="1"/>
    <col min="11" max="11" width="13" style="15" customWidth="1"/>
    <col min="12" max="12" width="8.28515625" style="15" customWidth="1"/>
    <col min="13" max="13" width="10" style="15"/>
    <col min="14" max="14" width="11.5703125" style="15" bestFit="1" customWidth="1"/>
    <col min="15" max="15" width="10.5703125" style="15" bestFit="1" customWidth="1"/>
    <col min="16" max="17" width="11.7109375" style="15" bestFit="1" customWidth="1"/>
    <col min="18" max="18" width="11.5703125" style="15" bestFit="1" customWidth="1"/>
    <col min="19" max="19" width="11.7109375" style="15" bestFit="1" customWidth="1"/>
    <col min="20" max="257" width="10" style="15"/>
    <col min="258" max="258" width="2.5703125" style="15" customWidth="1"/>
    <col min="259" max="259" width="7.140625" style="15" customWidth="1"/>
    <col min="260" max="260" width="23.5703125" style="15" customWidth="1"/>
    <col min="261" max="261" width="9.7109375" style="15" customWidth="1"/>
    <col min="262" max="262" width="0" style="15" hidden="1" customWidth="1"/>
    <col min="263" max="263" width="4.7109375" style="15" customWidth="1"/>
    <col min="264" max="264" width="14.42578125" style="15" customWidth="1"/>
    <col min="265" max="265" width="11.140625" style="15" customWidth="1"/>
    <col min="266" max="266" width="10.28515625" style="15" customWidth="1"/>
    <col min="267" max="267" width="13" style="15" customWidth="1"/>
    <col min="268" max="268" width="8.28515625" style="15" customWidth="1"/>
    <col min="269" max="513" width="10" style="15"/>
    <col min="514" max="514" width="2.5703125" style="15" customWidth="1"/>
    <col min="515" max="515" width="7.140625" style="15" customWidth="1"/>
    <col min="516" max="516" width="23.5703125" style="15" customWidth="1"/>
    <col min="517" max="517" width="9.7109375" style="15" customWidth="1"/>
    <col min="518" max="518" width="0" style="15" hidden="1" customWidth="1"/>
    <col min="519" max="519" width="4.7109375" style="15" customWidth="1"/>
    <col min="520" max="520" width="14.42578125" style="15" customWidth="1"/>
    <col min="521" max="521" width="11.140625" style="15" customWidth="1"/>
    <col min="522" max="522" width="10.28515625" style="15" customWidth="1"/>
    <col min="523" max="523" width="13" style="15" customWidth="1"/>
    <col min="524" max="524" width="8.28515625" style="15" customWidth="1"/>
    <col min="525" max="769" width="10" style="15"/>
    <col min="770" max="770" width="2.5703125" style="15" customWidth="1"/>
    <col min="771" max="771" width="7.140625" style="15" customWidth="1"/>
    <col min="772" max="772" width="23.5703125" style="15" customWidth="1"/>
    <col min="773" max="773" width="9.7109375" style="15" customWidth="1"/>
    <col min="774" max="774" width="0" style="15" hidden="1" customWidth="1"/>
    <col min="775" max="775" width="4.7109375" style="15" customWidth="1"/>
    <col min="776" max="776" width="14.42578125" style="15" customWidth="1"/>
    <col min="777" max="777" width="11.140625" style="15" customWidth="1"/>
    <col min="778" max="778" width="10.28515625" style="15" customWidth="1"/>
    <col min="779" max="779" width="13" style="15" customWidth="1"/>
    <col min="780" max="780" width="8.28515625" style="15" customWidth="1"/>
    <col min="781" max="1025" width="10" style="15"/>
    <col min="1026" max="1026" width="2.5703125" style="15" customWidth="1"/>
    <col min="1027" max="1027" width="7.140625" style="15" customWidth="1"/>
    <col min="1028" max="1028" width="23.5703125" style="15" customWidth="1"/>
    <col min="1029" max="1029" width="9.7109375" style="15" customWidth="1"/>
    <col min="1030" max="1030" width="0" style="15" hidden="1" customWidth="1"/>
    <col min="1031" max="1031" width="4.7109375" style="15" customWidth="1"/>
    <col min="1032" max="1032" width="14.42578125" style="15" customWidth="1"/>
    <col min="1033" max="1033" width="11.140625" style="15" customWidth="1"/>
    <col min="1034" max="1034" width="10.28515625" style="15" customWidth="1"/>
    <col min="1035" max="1035" width="13" style="15" customWidth="1"/>
    <col min="1036" max="1036" width="8.28515625" style="15" customWidth="1"/>
    <col min="1037" max="1281" width="10" style="15"/>
    <col min="1282" max="1282" width="2.5703125" style="15" customWidth="1"/>
    <col min="1283" max="1283" width="7.140625" style="15" customWidth="1"/>
    <col min="1284" max="1284" width="23.5703125" style="15" customWidth="1"/>
    <col min="1285" max="1285" width="9.7109375" style="15" customWidth="1"/>
    <col min="1286" max="1286" width="0" style="15" hidden="1" customWidth="1"/>
    <col min="1287" max="1287" width="4.7109375" style="15" customWidth="1"/>
    <col min="1288" max="1288" width="14.42578125" style="15" customWidth="1"/>
    <col min="1289" max="1289" width="11.140625" style="15" customWidth="1"/>
    <col min="1290" max="1290" width="10.28515625" style="15" customWidth="1"/>
    <col min="1291" max="1291" width="13" style="15" customWidth="1"/>
    <col min="1292" max="1292" width="8.28515625" style="15" customWidth="1"/>
    <col min="1293" max="1537" width="10" style="15"/>
    <col min="1538" max="1538" width="2.5703125" style="15" customWidth="1"/>
    <col min="1539" max="1539" width="7.140625" style="15" customWidth="1"/>
    <col min="1540" max="1540" width="23.5703125" style="15" customWidth="1"/>
    <col min="1541" max="1541" width="9.7109375" style="15" customWidth="1"/>
    <col min="1542" max="1542" width="0" style="15" hidden="1" customWidth="1"/>
    <col min="1543" max="1543" width="4.7109375" style="15" customWidth="1"/>
    <col min="1544" max="1544" width="14.42578125" style="15" customWidth="1"/>
    <col min="1545" max="1545" width="11.140625" style="15" customWidth="1"/>
    <col min="1546" max="1546" width="10.28515625" style="15" customWidth="1"/>
    <col min="1547" max="1547" width="13" style="15" customWidth="1"/>
    <col min="1548" max="1548" width="8.28515625" style="15" customWidth="1"/>
    <col min="1549" max="1793" width="10" style="15"/>
    <col min="1794" max="1794" width="2.5703125" style="15" customWidth="1"/>
    <col min="1795" max="1795" width="7.140625" style="15" customWidth="1"/>
    <col min="1796" max="1796" width="23.5703125" style="15" customWidth="1"/>
    <col min="1797" max="1797" width="9.7109375" style="15" customWidth="1"/>
    <col min="1798" max="1798" width="0" style="15" hidden="1" customWidth="1"/>
    <col min="1799" max="1799" width="4.7109375" style="15" customWidth="1"/>
    <col min="1800" max="1800" width="14.42578125" style="15" customWidth="1"/>
    <col min="1801" max="1801" width="11.140625" style="15" customWidth="1"/>
    <col min="1802" max="1802" width="10.28515625" style="15" customWidth="1"/>
    <col min="1803" max="1803" width="13" style="15" customWidth="1"/>
    <col min="1804" max="1804" width="8.28515625" style="15" customWidth="1"/>
    <col min="1805" max="2049" width="10" style="15"/>
    <col min="2050" max="2050" width="2.5703125" style="15" customWidth="1"/>
    <col min="2051" max="2051" width="7.140625" style="15" customWidth="1"/>
    <col min="2052" max="2052" width="23.5703125" style="15" customWidth="1"/>
    <col min="2053" max="2053" width="9.7109375" style="15" customWidth="1"/>
    <col min="2054" max="2054" width="0" style="15" hidden="1" customWidth="1"/>
    <col min="2055" max="2055" width="4.7109375" style="15" customWidth="1"/>
    <col min="2056" max="2056" width="14.42578125" style="15" customWidth="1"/>
    <col min="2057" max="2057" width="11.140625" style="15" customWidth="1"/>
    <col min="2058" max="2058" width="10.28515625" style="15" customWidth="1"/>
    <col min="2059" max="2059" width="13" style="15" customWidth="1"/>
    <col min="2060" max="2060" width="8.28515625" style="15" customWidth="1"/>
    <col min="2061" max="2305" width="10" style="15"/>
    <col min="2306" max="2306" width="2.5703125" style="15" customWidth="1"/>
    <col min="2307" max="2307" width="7.140625" style="15" customWidth="1"/>
    <col min="2308" max="2308" width="23.5703125" style="15" customWidth="1"/>
    <col min="2309" max="2309" width="9.7109375" style="15" customWidth="1"/>
    <col min="2310" max="2310" width="0" style="15" hidden="1" customWidth="1"/>
    <col min="2311" max="2311" width="4.7109375" style="15" customWidth="1"/>
    <col min="2312" max="2312" width="14.42578125" style="15" customWidth="1"/>
    <col min="2313" max="2313" width="11.140625" style="15" customWidth="1"/>
    <col min="2314" max="2314" width="10.28515625" style="15" customWidth="1"/>
    <col min="2315" max="2315" width="13" style="15" customWidth="1"/>
    <col min="2316" max="2316" width="8.28515625" style="15" customWidth="1"/>
    <col min="2317" max="2561" width="10" style="15"/>
    <col min="2562" max="2562" width="2.5703125" style="15" customWidth="1"/>
    <col min="2563" max="2563" width="7.140625" style="15" customWidth="1"/>
    <col min="2564" max="2564" width="23.5703125" style="15" customWidth="1"/>
    <col min="2565" max="2565" width="9.7109375" style="15" customWidth="1"/>
    <col min="2566" max="2566" width="0" style="15" hidden="1" customWidth="1"/>
    <col min="2567" max="2567" width="4.7109375" style="15" customWidth="1"/>
    <col min="2568" max="2568" width="14.42578125" style="15" customWidth="1"/>
    <col min="2569" max="2569" width="11.140625" style="15" customWidth="1"/>
    <col min="2570" max="2570" width="10.28515625" style="15" customWidth="1"/>
    <col min="2571" max="2571" width="13" style="15" customWidth="1"/>
    <col min="2572" max="2572" width="8.28515625" style="15" customWidth="1"/>
    <col min="2573" max="2817" width="10" style="15"/>
    <col min="2818" max="2818" width="2.5703125" style="15" customWidth="1"/>
    <col min="2819" max="2819" width="7.140625" style="15" customWidth="1"/>
    <col min="2820" max="2820" width="23.5703125" style="15" customWidth="1"/>
    <col min="2821" max="2821" width="9.7109375" style="15" customWidth="1"/>
    <col min="2822" max="2822" width="0" style="15" hidden="1" customWidth="1"/>
    <col min="2823" max="2823" width="4.7109375" style="15" customWidth="1"/>
    <col min="2824" max="2824" width="14.42578125" style="15" customWidth="1"/>
    <col min="2825" max="2825" width="11.140625" style="15" customWidth="1"/>
    <col min="2826" max="2826" width="10.28515625" style="15" customWidth="1"/>
    <col min="2827" max="2827" width="13" style="15" customWidth="1"/>
    <col min="2828" max="2828" width="8.28515625" style="15" customWidth="1"/>
    <col min="2829" max="3073" width="10" style="15"/>
    <col min="3074" max="3074" width="2.5703125" style="15" customWidth="1"/>
    <col min="3075" max="3075" width="7.140625" style="15" customWidth="1"/>
    <col min="3076" max="3076" width="23.5703125" style="15" customWidth="1"/>
    <col min="3077" max="3077" width="9.7109375" style="15" customWidth="1"/>
    <col min="3078" max="3078" width="0" style="15" hidden="1" customWidth="1"/>
    <col min="3079" max="3079" width="4.7109375" style="15" customWidth="1"/>
    <col min="3080" max="3080" width="14.42578125" style="15" customWidth="1"/>
    <col min="3081" max="3081" width="11.140625" style="15" customWidth="1"/>
    <col min="3082" max="3082" width="10.28515625" style="15" customWidth="1"/>
    <col min="3083" max="3083" width="13" style="15" customWidth="1"/>
    <col min="3084" max="3084" width="8.28515625" style="15" customWidth="1"/>
    <col min="3085" max="3329" width="10" style="15"/>
    <col min="3330" max="3330" width="2.5703125" style="15" customWidth="1"/>
    <col min="3331" max="3331" width="7.140625" style="15" customWidth="1"/>
    <col min="3332" max="3332" width="23.5703125" style="15" customWidth="1"/>
    <col min="3333" max="3333" width="9.7109375" style="15" customWidth="1"/>
    <col min="3334" max="3334" width="0" style="15" hidden="1" customWidth="1"/>
    <col min="3335" max="3335" width="4.7109375" style="15" customWidth="1"/>
    <col min="3336" max="3336" width="14.42578125" style="15" customWidth="1"/>
    <col min="3337" max="3337" width="11.140625" style="15" customWidth="1"/>
    <col min="3338" max="3338" width="10.28515625" style="15" customWidth="1"/>
    <col min="3339" max="3339" width="13" style="15" customWidth="1"/>
    <col min="3340" max="3340" width="8.28515625" style="15" customWidth="1"/>
    <col min="3341" max="3585" width="10" style="15"/>
    <col min="3586" max="3586" width="2.5703125" style="15" customWidth="1"/>
    <col min="3587" max="3587" width="7.140625" style="15" customWidth="1"/>
    <col min="3588" max="3588" width="23.5703125" style="15" customWidth="1"/>
    <col min="3589" max="3589" width="9.7109375" style="15" customWidth="1"/>
    <col min="3590" max="3590" width="0" style="15" hidden="1" customWidth="1"/>
    <col min="3591" max="3591" width="4.7109375" style="15" customWidth="1"/>
    <col min="3592" max="3592" width="14.42578125" style="15" customWidth="1"/>
    <col min="3593" max="3593" width="11.140625" style="15" customWidth="1"/>
    <col min="3594" max="3594" width="10.28515625" style="15" customWidth="1"/>
    <col min="3595" max="3595" width="13" style="15" customWidth="1"/>
    <col min="3596" max="3596" width="8.28515625" style="15" customWidth="1"/>
    <col min="3597" max="3841" width="10" style="15"/>
    <col min="3842" max="3842" width="2.5703125" style="15" customWidth="1"/>
    <col min="3843" max="3843" width="7.140625" style="15" customWidth="1"/>
    <col min="3844" max="3844" width="23.5703125" style="15" customWidth="1"/>
    <col min="3845" max="3845" width="9.7109375" style="15" customWidth="1"/>
    <col min="3846" max="3846" width="0" style="15" hidden="1" customWidth="1"/>
    <col min="3847" max="3847" width="4.7109375" style="15" customWidth="1"/>
    <col min="3848" max="3848" width="14.42578125" style="15" customWidth="1"/>
    <col min="3849" max="3849" width="11.140625" style="15" customWidth="1"/>
    <col min="3850" max="3850" width="10.28515625" style="15" customWidth="1"/>
    <col min="3851" max="3851" width="13" style="15" customWidth="1"/>
    <col min="3852" max="3852" width="8.28515625" style="15" customWidth="1"/>
    <col min="3853" max="4097" width="10" style="15"/>
    <col min="4098" max="4098" width="2.5703125" style="15" customWidth="1"/>
    <col min="4099" max="4099" width="7.140625" style="15" customWidth="1"/>
    <col min="4100" max="4100" width="23.5703125" style="15" customWidth="1"/>
    <col min="4101" max="4101" width="9.7109375" style="15" customWidth="1"/>
    <col min="4102" max="4102" width="0" style="15" hidden="1" customWidth="1"/>
    <col min="4103" max="4103" width="4.7109375" style="15" customWidth="1"/>
    <col min="4104" max="4104" width="14.42578125" style="15" customWidth="1"/>
    <col min="4105" max="4105" width="11.140625" style="15" customWidth="1"/>
    <col min="4106" max="4106" width="10.28515625" style="15" customWidth="1"/>
    <col min="4107" max="4107" width="13" style="15" customWidth="1"/>
    <col min="4108" max="4108" width="8.28515625" style="15" customWidth="1"/>
    <col min="4109" max="4353" width="10" style="15"/>
    <col min="4354" max="4354" width="2.5703125" style="15" customWidth="1"/>
    <col min="4355" max="4355" width="7.140625" style="15" customWidth="1"/>
    <col min="4356" max="4356" width="23.5703125" style="15" customWidth="1"/>
    <col min="4357" max="4357" width="9.7109375" style="15" customWidth="1"/>
    <col min="4358" max="4358" width="0" style="15" hidden="1" customWidth="1"/>
    <col min="4359" max="4359" width="4.7109375" style="15" customWidth="1"/>
    <col min="4360" max="4360" width="14.42578125" style="15" customWidth="1"/>
    <col min="4361" max="4361" width="11.140625" style="15" customWidth="1"/>
    <col min="4362" max="4362" width="10.28515625" style="15" customWidth="1"/>
    <col min="4363" max="4363" width="13" style="15" customWidth="1"/>
    <col min="4364" max="4364" width="8.28515625" style="15" customWidth="1"/>
    <col min="4365" max="4609" width="10" style="15"/>
    <col min="4610" max="4610" width="2.5703125" style="15" customWidth="1"/>
    <col min="4611" max="4611" width="7.140625" style="15" customWidth="1"/>
    <col min="4612" max="4612" width="23.5703125" style="15" customWidth="1"/>
    <col min="4613" max="4613" width="9.7109375" style="15" customWidth="1"/>
    <col min="4614" max="4614" width="0" style="15" hidden="1" customWidth="1"/>
    <col min="4615" max="4615" width="4.7109375" style="15" customWidth="1"/>
    <col min="4616" max="4616" width="14.42578125" style="15" customWidth="1"/>
    <col min="4617" max="4617" width="11.140625" style="15" customWidth="1"/>
    <col min="4618" max="4618" width="10.28515625" style="15" customWidth="1"/>
    <col min="4619" max="4619" width="13" style="15" customWidth="1"/>
    <col min="4620" max="4620" width="8.28515625" style="15" customWidth="1"/>
    <col min="4621" max="4865" width="10" style="15"/>
    <col min="4866" max="4866" width="2.5703125" style="15" customWidth="1"/>
    <col min="4867" max="4867" width="7.140625" style="15" customWidth="1"/>
    <col min="4868" max="4868" width="23.5703125" style="15" customWidth="1"/>
    <col min="4869" max="4869" width="9.7109375" style="15" customWidth="1"/>
    <col min="4870" max="4870" width="0" style="15" hidden="1" customWidth="1"/>
    <col min="4871" max="4871" width="4.7109375" style="15" customWidth="1"/>
    <col min="4872" max="4872" width="14.42578125" style="15" customWidth="1"/>
    <col min="4873" max="4873" width="11.140625" style="15" customWidth="1"/>
    <col min="4874" max="4874" width="10.28515625" style="15" customWidth="1"/>
    <col min="4875" max="4875" width="13" style="15" customWidth="1"/>
    <col min="4876" max="4876" width="8.28515625" style="15" customWidth="1"/>
    <col min="4877" max="5121" width="10" style="15"/>
    <col min="5122" max="5122" width="2.5703125" style="15" customWidth="1"/>
    <col min="5123" max="5123" width="7.140625" style="15" customWidth="1"/>
    <col min="5124" max="5124" width="23.5703125" style="15" customWidth="1"/>
    <col min="5125" max="5125" width="9.7109375" style="15" customWidth="1"/>
    <col min="5126" max="5126" width="0" style="15" hidden="1" customWidth="1"/>
    <col min="5127" max="5127" width="4.7109375" style="15" customWidth="1"/>
    <col min="5128" max="5128" width="14.42578125" style="15" customWidth="1"/>
    <col min="5129" max="5129" width="11.140625" style="15" customWidth="1"/>
    <col min="5130" max="5130" width="10.28515625" style="15" customWidth="1"/>
    <col min="5131" max="5131" width="13" style="15" customWidth="1"/>
    <col min="5132" max="5132" width="8.28515625" style="15" customWidth="1"/>
    <col min="5133" max="5377" width="10" style="15"/>
    <col min="5378" max="5378" width="2.5703125" style="15" customWidth="1"/>
    <col min="5379" max="5379" width="7.140625" style="15" customWidth="1"/>
    <col min="5380" max="5380" width="23.5703125" style="15" customWidth="1"/>
    <col min="5381" max="5381" width="9.7109375" style="15" customWidth="1"/>
    <col min="5382" max="5382" width="0" style="15" hidden="1" customWidth="1"/>
    <col min="5383" max="5383" width="4.7109375" style="15" customWidth="1"/>
    <col min="5384" max="5384" width="14.42578125" style="15" customWidth="1"/>
    <col min="5385" max="5385" width="11.140625" style="15" customWidth="1"/>
    <col min="5386" max="5386" width="10.28515625" style="15" customWidth="1"/>
    <col min="5387" max="5387" width="13" style="15" customWidth="1"/>
    <col min="5388" max="5388" width="8.28515625" style="15" customWidth="1"/>
    <col min="5389" max="5633" width="10" style="15"/>
    <col min="5634" max="5634" width="2.5703125" style="15" customWidth="1"/>
    <col min="5635" max="5635" width="7.140625" style="15" customWidth="1"/>
    <col min="5636" max="5636" width="23.5703125" style="15" customWidth="1"/>
    <col min="5637" max="5637" width="9.7109375" style="15" customWidth="1"/>
    <col min="5638" max="5638" width="0" style="15" hidden="1" customWidth="1"/>
    <col min="5639" max="5639" width="4.7109375" style="15" customWidth="1"/>
    <col min="5640" max="5640" width="14.42578125" style="15" customWidth="1"/>
    <col min="5641" max="5641" width="11.140625" style="15" customWidth="1"/>
    <col min="5642" max="5642" width="10.28515625" style="15" customWidth="1"/>
    <col min="5643" max="5643" width="13" style="15" customWidth="1"/>
    <col min="5644" max="5644" width="8.28515625" style="15" customWidth="1"/>
    <col min="5645" max="5889" width="10" style="15"/>
    <col min="5890" max="5890" width="2.5703125" style="15" customWidth="1"/>
    <col min="5891" max="5891" width="7.140625" style="15" customWidth="1"/>
    <col min="5892" max="5892" width="23.5703125" style="15" customWidth="1"/>
    <col min="5893" max="5893" width="9.7109375" style="15" customWidth="1"/>
    <col min="5894" max="5894" width="0" style="15" hidden="1" customWidth="1"/>
    <col min="5895" max="5895" width="4.7109375" style="15" customWidth="1"/>
    <col min="5896" max="5896" width="14.42578125" style="15" customWidth="1"/>
    <col min="5897" max="5897" width="11.140625" style="15" customWidth="1"/>
    <col min="5898" max="5898" width="10.28515625" style="15" customWidth="1"/>
    <col min="5899" max="5899" width="13" style="15" customWidth="1"/>
    <col min="5900" max="5900" width="8.28515625" style="15" customWidth="1"/>
    <col min="5901" max="6145" width="10" style="15"/>
    <col min="6146" max="6146" width="2.5703125" style="15" customWidth="1"/>
    <col min="6147" max="6147" width="7.140625" style="15" customWidth="1"/>
    <col min="6148" max="6148" width="23.5703125" style="15" customWidth="1"/>
    <col min="6149" max="6149" width="9.7109375" style="15" customWidth="1"/>
    <col min="6150" max="6150" width="0" style="15" hidden="1" customWidth="1"/>
    <col min="6151" max="6151" width="4.7109375" style="15" customWidth="1"/>
    <col min="6152" max="6152" width="14.42578125" style="15" customWidth="1"/>
    <col min="6153" max="6153" width="11.140625" style="15" customWidth="1"/>
    <col min="6154" max="6154" width="10.28515625" style="15" customWidth="1"/>
    <col min="6155" max="6155" width="13" style="15" customWidth="1"/>
    <col min="6156" max="6156" width="8.28515625" style="15" customWidth="1"/>
    <col min="6157" max="6401" width="10" style="15"/>
    <col min="6402" max="6402" width="2.5703125" style="15" customWidth="1"/>
    <col min="6403" max="6403" width="7.140625" style="15" customWidth="1"/>
    <col min="6404" max="6404" width="23.5703125" style="15" customWidth="1"/>
    <col min="6405" max="6405" width="9.7109375" style="15" customWidth="1"/>
    <col min="6406" max="6406" width="0" style="15" hidden="1" customWidth="1"/>
    <col min="6407" max="6407" width="4.7109375" style="15" customWidth="1"/>
    <col min="6408" max="6408" width="14.42578125" style="15" customWidth="1"/>
    <col min="6409" max="6409" width="11.140625" style="15" customWidth="1"/>
    <col min="6410" max="6410" width="10.28515625" style="15" customWidth="1"/>
    <col min="6411" max="6411" width="13" style="15" customWidth="1"/>
    <col min="6412" max="6412" width="8.28515625" style="15" customWidth="1"/>
    <col min="6413" max="6657" width="10" style="15"/>
    <col min="6658" max="6658" width="2.5703125" style="15" customWidth="1"/>
    <col min="6659" max="6659" width="7.140625" style="15" customWidth="1"/>
    <col min="6660" max="6660" width="23.5703125" style="15" customWidth="1"/>
    <col min="6661" max="6661" width="9.7109375" style="15" customWidth="1"/>
    <col min="6662" max="6662" width="0" style="15" hidden="1" customWidth="1"/>
    <col min="6663" max="6663" width="4.7109375" style="15" customWidth="1"/>
    <col min="6664" max="6664" width="14.42578125" style="15" customWidth="1"/>
    <col min="6665" max="6665" width="11.140625" style="15" customWidth="1"/>
    <col min="6666" max="6666" width="10.28515625" style="15" customWidth="1"/>
    <col min="6667" max="6667" width="13" style="15" customWidth="1"/>
    <col min="6668" max="6668" width="8.28515625" style="15" customWidth="1"/>
    <col min="6669" max="6913" width="10" style="15"/>
    <col min="6914" max="6914" width="2.5703125" style="15" customWidth="1"/>
    <col min="6915" max="6915" width="7.140625" style="15" customWidth="1"/>
    <col min="6916" max="6916" width="23.5703125" style="15" customWidth="1"/>
    <col min="6917" max="6917" width="9.7109375" style="15" customWidth="1"/>
    <col min="6918" max="6918" width="0" style="15" hidden="1" customWidth="1"/>
    <col min="6919" max="6919" width="4.7109375" style="15" customWidth="1"/>
    <col min="6920" max="6920" width="14.42578125" style="15" customWidth="1"/>
    <col min="6921" max="6921" width="11.140625" style="15" customWidth="1"/>
    <col min="6922" max="6922" width="10.28515625" style="15" customWidth="1"/>
    <col min="6923" max="6923" width="13" style="15" customWidth="1"/>
    <col min="6924" max="6924" width="8.28515625" style="15" customWidth="1"/>
    <col min="6925" max="7169" width="10" style="15"/>
    <col min="7170" max="7170" width="2.5703125" style="15" customWidth="1"/>
    <col min="7171" max="7171" width="7.140625" style="15" customWidth="1"/>
    <col min="7172" max="7172" width="23.5703125" style="15" customWidth="1"/>
    <col min="7173" max="7173" width="9.7109375" style="15" customWidth="1"/>
    <col min="7174" max="7174" width="0" style="15" hidden="1" customWidth="1"/>
    <col min="7175" max="7175" width="4.7109375" style="15" customWidth="1"/>
    <col min="7176" max="7176" width="14.42578125" style="15" customWidth="1"/>
    <col min="7177" max="7177" width="11.140625" style="15" customWidth="1"/>
    <col min="7178" max="7178" width="10.28515625" style="15" customWidth="1"/>
    <col min="7179" max="7179" width="13" style="15" customWidth="1"/>
    <col min="7180" max="7180" width="8.28515625" style="15" customWidth="1"/>
    <col min="7181" max="7425" width="10" style="15"/>
    <col min="7426" max="7426" width="2.5703125" style="15" customWidth="1"/>
    <col min="7427" max="7427" width="7.140625" style="15" customWidth="1"/>
    <col min="7428" max="7428" width="23.5703125" style="15" customWidth="1"/>
    <col min="7429" max="7429" width="9.7109375" style="15" customWidth="1"/>
    <col min="7430" max="7430" width="0" style="15" hidden="1" customWidth="1"/>
    <col min="7431" max="7431" width="4.7109375" style="15" customWidth="1"/>
    <col min="7432" max="7432" width="14.42578125" style="15" customWidth="1"/>
    <col min="7433" max="7433" width="11.140625" style="15" customWidth="1"/>
    <col min="7434" max="7434" width="10.28515625" style="15" customWidth="1"/>
    <col min="7435" max="7435" width="13" style="15" customWidth="1"/>
    <col min="7436" max="7436" width="8.28515625" style="15" customWidth="1"/>
    <col min="7437" max="7681" width="10" style="15"/>
    <col min="7682" max="7682" width="2.5703125" style="15" customWidth="1"/>
    <col min="7683" max="7683" width="7.140625" style="15" customWidth="1"/>
    <col min="7684" max="7684" width="23.5703125" style="15" customWidth="1"/>
    <col min="7685" max="7685" width="9.7109375" style="15" customWidth="1"/>
    <col min="7686" max="7686" width="0" style="15" hidden="1" customWidth="1"/>
    <col min="7687" max="7687" width="4.7109375" style="15" customWidth="1"/>
    <col min="7688" max="7688" width="14.42578125" style="15" customWidth="1"/>
    <col min="7689" max="7689" width="11.140625" style="15" customWidth="1"/>
    <col min="7690" max="7690" width="10.28515625" style="15" customWidth="1"/>
    <col min="7691" max="7691" width="13" style="15" customWidth="1"/>
    <col min="7692" max="7692" width="8.28515625" style="15" customWidth="1"/>
    <col min="7693" max="7937" width="10" style="15"/>
    <col min="7938" max="7938" width="2.5703125" style="15" customWidth="1"/>
    <col min="7939" max="7939" width="7.140625" style="15" customWidth="1"/>
    <col min="7940" max="7940" width="23.5703125" style="15" customWidth="1"/>
    <col min="7941" max="7941" width="9.7109375" style="15" customWidth="1"/>
    <col min="7942" max="7942" width="0" style="15" hidden="1" customWidth="1"/>
    <col min="7943" max="7943" width="4.7109375" style="15" customWidth="1"/>
    <col min="7944" max="7944" width="14.42578125" style="15" customWidth="1"/>
    <col min="7945" max="7945" width="11.140625" style="15" customWidth="1"/>
    <col min="7946" max="7946" width="10.28515625" style="15" customWidth="1"/>
    <col min="7947" max="7947" width="13" style="15" customWidth="1"/>
    <col min="7948" max="7948" width="8.28515625" style="15" customWidth="1"/>
    <col min="7949" max="8193" width="10" style="15"/>
    <col min="8194" max="8194" width="2.5703125" style="15" customWidth="1"/>
    <col min="8195" max="8195" width="7.140625" style="15" customWidth="1"/>
    <col min="8196" max="8196" width="23.5703125" style="15" customWidth="1"/>
    <col min="8197" max="8197" width="9.7109375" style="15" customWidth="1"/>
    <col min="8198" max="8198" width="0" style="15" hidden="1" customWidth="1"/>
    <col min="8199" max="8199" width="4.7109375" style="15" customWidth="1"/>
    <col min="8200" max="8200" width="14.42578125" style="15" customWidth="1"/>
    <col min="8201" max="8201" width="11.140625" style="15" customWidth="1"/>
    <col min="8202" max="8202" width="10.28515625" style="15" customWidth="1"/>
    <col min="8203" max="8203" width="13" style="15" customWidth="1"/>
    <col min="8204" max="8204" width="8.28515625" style="15" customWidth="1"/>
    <col min="8205" max="8449" width="10" style="15"/>
    <col min="8450" max="8450" width="2.5703125" style="15" customWidth="1"/>
    <col min="8451" max="8451" width="7.140625" style="15" customWidth="1"/>
    <col min="8452" max="8452" width="23.5703125" style="15" customWidth="1"/>
    <col min="8453" max="8453" width="9.7109375" style="15" customWidth="1"/>
    <col min="8454" max="8454" width="0" style="15" hidden="1" customWidth="1"/>
    <col min="8455" max="8455" width="4.7109375" style="15" customWidth="1"/>
    <col min="8456" max="8456" width="14.42578125" style="15" customWidth="1"/>
    <col min="8457" max="8457" width="11.140625" style="15" customWidth="1"/>
    <col min="8458" max="8458" width="10.28515625" style="15" customWidth="1"/>
    <col min="8459" max="8459" width="13" style="15" customWidth="1"/>
    <col min="8460" max="8460" width="8.28515625" style="15" customWidth="1"/>
    <col min="8461" max="8705" width="10" style="15"/>
    <col min="8706" max="8706" width="2.5703125" style="15" customWidth="1"/>
    <col min="8707" max="8707" width="7.140625" style="15" customWidth="1"/>
    <col min="8708" max="8708" width="23.5703125" style="15" customWidth="1"/>
    <col min="8709" max="8709" width="9.7109375" style="15" customWidth="1"/>
    <col min="8710" max="8710" width="0" style="15" hidden="1" customWidth="1"/>
    <col min="8711" max="8711" width="4.7109375" style="15" customWidth="1"/>
    <col min="8712" max="8712" width="14.42578125" style="15" customWidth="1"/>
    <col min="8713" max="8713" width="11.140625" style="15" customWidth="1"/>
    <col min="8714" max="8714" width="10.28515625" style="15" customWidth="1"/>
    <col min="8715" max="8715" width="13" style="15" customWidth="1"/>
    <col min="8716" max="8716" width="8.28515625" style="15" customWidth="1"/>
    <col min="8717" max="8961" width="10" style="15"/>
    <col min="8962" max="8962" width="2.5703125" style="15" customWidth="1"/>
    <col min="8963" max="8963" width="7.140625" style="15" customWidth="1"/>
    <col min="8964" max="8964" width="23.5703125" style="15" customWidth="1"/>
    <col min="8965" max="8965" width="9.7109375" style="15" customWidth="1"/>
    <col min="8966" max="8966" width="0" style="15" hidden="1" customWidth="1"/>
    <col min="8967" max="8967" width="4.7109375" style="15" customWidth="1"/>
    <col min="8968" max="8968" width="14.42578125" style="15" customWidth="1"/>
    <col min="8969" max="8969" width="11.140625" style="15" customWidth="1"/>
    <col min="8970" max="8970" width="10.28515625" style="15" customWidth="1"/>
    <col min="8971" max="8971" width="13" style="15" customWidth="1"/>
    <col min="8972" max="8972" width="8.28515625" style="15" customWidth="1"/>
    <col min="8973" max="9217" width="10" style="15"/>
    <col min="9218" max="9218" width="2.5703125" style="15" customWidth="1"/>
    <col min="9219" max="9219" width="7.140625" style="15" customWidth="1"/>
    <col min="9220" max="9220" width="23.5703125" style="15" customWidth="1"/>
    <col min="9221" max="9221" width="9.7109375" style="15" customWidth="1"/>
    <col min="9222" max="9222" width="0" style="15" hidden="1" customWidth="1"/>
    <col min="9223" max="9223" width="4.7109375" style="15" customWidth="1"/>
    <col min="9224" max="9224" width="14.42578125" style="15" customWidth="1"/>
    <col min="9225" max="9225" width="11.140625" style="15" customWidth="1"/>
    <col min="9226" max="9226" width="10.28515625" style="15" customWidth="1"/>
    <col min="9227" max="9227" width="13" style="15" customWidth="1"/>
    <col min="9228" max="9228" width="8.28515625" style="15" customWidth="1"/>
    <col min="9229" max="9473" width="10" style="15"/>
    <col min="9474" max="9474" width="2.5703125" style="15" customWidth="1"/>
    <col min="9475" max="9475" width="7.140625" style="15" customWidth="1"/>
    <col min="9476" max="9476" width="23.5703125" style="15" customWidth="1"/>
    <col min="9477" max="9477" width="9.7109375" style="15" customWidth="1"/>
    <col min="9478" max="9478" width="0" style="15" hidden="1" customWidth="1"/>
    <col min="9479" max="9479" width="4.7109375" style="15" customWidth="1"/>
    <col min="9480" max="9480" width="14.42578125" style="15" customWidth="1"/>
    <col min="9481" max="9481" width="11.140625" style="15" customWidth="1"/>
    <col min="9482" max="9482" width="10.28515625" style="15" customWidth="1"/>
    <col min="9483" max="9483" width="13" style="15" customWidth="1"/>
    <col min="9484" max="9484" width="8.28515625" style="15" customWidth="1"/>
    <col min="9485" max="9729" width="10" style="15"/>
    <col min="9730" max="9730" width="2.5703125" style="15" customWidth="1"/>
    <col min="9731" max="9731" width="7.140625" style="15" customWidth="1"/>
    <col min="9732" max="9732" width="23.5703125" style="15" customWidth="1"/>
    <col min="9733" max="9733" width="9.7109375" style="15" customWidth="1"/>
    <col min="9734" max="9734" width="0" style="15" hidden="1" customWidth="1"/>
    <col min="9735" max="9735" width="4.7109375" style="15" customWidth="1"/>
    <col min="9736" max="9736" width="14.42578125" style="15" customWidth="1"/>
    <col min="9737" max="9737" width="11.140625" style="15" customWidth="1"/>
    <col min="9738" max="9738" width="10.28515625" style="15" customWidth="1"/>
    <col min="9739" max="9739" width="13" style="15" customWidth="1"/>
    <col min="9740" max="9740" width="8.28515625" style="15" customWidth="1"/>
    <col min="9741" max="9985" width="10" style="15"/>
    <col min="9986" max="9986" width="2.5703125" style="15" customWidth="1"/>
    <col min="9987" max="9987" width="7.140625" style="15" customWidth="1"/>
    <col min="9988" max="9988" width="23.5703125" style="15" customWidth="1"/>
    <col min="9989" max="9989" width="9.7109375" style="15" customWidth="1"/>
    <col min="9990" max="9990" width="0" style="15" hidden="1" customWidth="1"/>
    <col min="9991" max="9991" width="4.7109375" style="15" customWidth="1"/>
    <col min="9992" max="9992" width="14.42578125" style="15" customWidth="1"/>
    <col min="9993" max="9993" width="11.140625" style="15" customWidth="1"/>
    <col min="9994" max="9994" width="10.28515625" style="15" customWidth="1"/>
    <col min="9995" max="9995" width="13" style="15" customWidth="1"/>
    <col min="9996" max="9996" width="8.28515625" style="15" customWidth="1"/>
    <col min="9997" max="10241" width="10" style="15"/>
    <col min="10242" max="10242" width="2.5703125" style="15" customWidth="1"/>
    <col min="10243" max="10243" width="7.140625" style="15" customWidth="1"/>
    <col min="10244" max="10244" width="23.5703125" style="15" customWidth="1"/>
    <col min="10245" max="10245" width="9.7109375" style="15" customWidth="1"/>
    <col min="10246" max="10246" width="0" style="15" hidden="1" customWidth="1"/>
    <col min="10247" max="10247" width="4.7109375" style="15" customWidth="1"/>
    <col min="10248" max="10248" width="14.42578125" style="15" customWidth="1"/>
    <col min="10249" max="10249" width="11.140625" style="15" customWidth="1"/>
    <col min="10250" max="10250" width="10.28515625" style="15" customWidth="1"/>
    <col min="10251" max="10251" width="13" style="15" customWidth="1"/>
    <col min="10252" max="10252" width="8.28515625" style="15" customWidth="1"/>
    <col min="10253" max="10497" width="10" style="15"/>
    <col min="10498" max="10498" width="2.5703125" style="15" customWidth="1"/>
    <col min="10499" max="10499" width="7.140625" style="15" customWidth="1"/>
    <col min="10500" max="10500" width="23.5703125" style="15" customWidth="1"/>
    <col min="10501" max="10501" width="9.7109375" style="15" customWidth="1"/>
    <col min="10502" max="10502" width="0" style="15" hidden="1" customWidth="1"/>
    <col min="10503" max="10503" width="4.7109375" style="15" customWidth="1"/>
    <col min="10504" max="10504" width="14.42578125" style="15" customWidth="1"/>
    <col min="10505" max="10505" width="11.140625" style="15" customWidth="1"/>
    <col min="10506" max="10506" width="10.28515625" style="15" customWidth="1"/>
    <col min="10507" max="10507" width="13" style="15" customWidth="1"/>
    <col min="10508" max="10508" width="8.28515625" style="15" customWidth="1"/>
    <col min="10509" max="10753" width="10" style="15"/>
    <col min="10754" max="10754" width="2.5703125" style="15" customWidth="1"/>
    <col min="10755" max="10755" width="7.140625" style="15" customWidth="1"/>
    <col min="10756" max="10756" width="23.5703125" style="15" customWidth="1"/>
    <col min="10757" max="10757" width="9.7109375" style="15" customWidth="1"/>
    <col min="10758" max="10758" width="0" style="15" hidden="1" customWidth="1"/>
    <col min="10759" max="10759" width="4.7109375" style="15" customWidth="1"/>
    <col min="10760" max="10760" width="14.42578125" style="15" customWidth="1"/>
    <col min="10761" max="10761" width="11.140625" style="15" customWidth="1"/>
    <col min="10762" max="10762" width="10.28515625" style="15" customWidth="1"/>
    <col min="10763" max="10763" width="13" style="15" customWidth="1"/>
    <col min="10764" max="10764" width="8.28515625" style="15" customWidth="1"/>
    <col min="10765" max="11009" width="10" style="15"/>
    <col min="11010" max="11010" width="2.5703125" style="15" customWidth="1"/>
    <col min="11011" max="11011" width="7.140625" style="15" customWidth="1"/>
    <col min="11012" max="11012" width="23.5703125" style="15" customWidth="1"/>
    <col min="11013" max="11013" width="9.7109375" style="15" customWidth="1"/>
    <col min="11014" max="11014" width="0" style="15" hidden="1" customWidth="1"/>
    <col min="11015" max="11015" width="4.7109375" style="15" customWidth="1"/>
    <col min="11016" max="11016" width="14.42578125" style="15" customWidth="1"/>
    <col min="11017" max="11017" width="11.140625" style="15" customWidth="1"/>
    <col min="11018" max="11018" width="10.28515625" style="15" customWidth="1"/>
    <col min="11019" max="11019" width="13" style="15" customWidth="1"/>
    <col min="11020" max="11020" width="8.28515625" style="15" customWidth="1"/>
    <col min="11021" max="11265" width="10" style="15"/>
    <col min="11266" max="11266" width="2.5703125" style="15" customWidth="1"/>
    <col min="11267" max="11267" width="7.140625" style="15" customWidth="1"/>
    <col min="11268" max="11268" width="23.5703125" style="15" customWidth="1"/>
    <col min="11269" max="11269" width="9.7109375" style="15" customWidth="1"/>
    <col min="11270" max="11270" width="0" style="15" hidden="1" customWidth="1"/>
    <col min="11271" max="11271" width="4.7109375" style="15" customWidth="1"/>
    <col min="11272" max="11272" width="14.42578125" style="15" customWidth="1"/>
    <col min="11273" max="11273" width="11.140625" style="15" customWidth="1"/>
    <col min="11274" max="11274" width="10.28515625" style="15" customWidth="1"/>
    <col min="11275" max="11275" width="13" style="15" customWidth="1"/>
    <col min="11276" max="11276" width="8.28515625" style="15" customWidth="1"/>
    <col min="11277" max="11521" width="10" style="15"/>
    <col min="11522" max="11522" width="2.5703125" style="15" customWidth="1"/>
    <col min="11523" max="11523" width="7.140625" style="15" customWidth="1"/>
    <col min="11524" max="11524" width="23.5703125" style="15" customWidth="1"/>
    <col min="11525" max="11525" width="9.7109375" style="15" customWidth="1"/>
    <col min="11526" max="11526" width="0" style="15" hidden="1" customWidth="1"/>
    <col min="11527" max="11527" width="4.7109375" style="15" customWidth="1"/>
    <col min="11528" max="11528" width="14.42578125" style="15" customWidth="1"/>
    <col min="11529" max="11529" width="11.140625" style="15" customWidth="1"/>
    <col min="11530" max="11530" width="10.28515625" style="15" customWidth="1"/>
    <col min="11531" max="11531" width="13" style="15" customWidth="1"/>
    <col min="11532" max="11532" width="8.28515625" style="15" customWidth="1"/>
    <col min="11533" max="11777" width="10" style="15"/>
    <col min="11778" max="11778" width="2.5703125" style="15" customWidth="1"/>
    <col min="11779" max="11779" width="7.140625" style="15" customWidth="1"/>
    <col min="11780" max="11780" width="23.5703125" style="15" customWidth="1"/>
    <col min="11781" max="11781" width="9.7109375" style="15" customWidth="1"/>
    <col min="11782" max="11782" width="0" style="15" hidden="1" customWidth="1"/>
    <col min="11783" max="11783" width="4.7109375" style="15" customWidth="1"/>
    <col min="11784" max="11784" width="14.42578125" style="15" customWidth="1"/>
    <col min="11785" max="11785" width="11.140625" style="15" customWidth="1"/>
    <col min="11786" max="11786" width="10.28515625" style="15" customWidth="1"/>
    <col min="11787" max="11787" width="13" style="15" customWidth="1"/>
    <col min="11788" max="11788" width="8.28515625" style="15" customWidth="1"/>
    <col min="11789" max="12033" width="10" style="15"/>
    <col min="12034" max="12034" width="2.5703125" style="15" customWidth="1"/>
    <col min="12035" max="12035" width="7.140625" style="15" customWidth="1"/>
    <col min="12036" max="12036" width="23.5703125" style="15" customWidth="1"/>
    <col min="12037" max="12037" width="9.7109375" style="15" customWidth="1"/>
    <col min="12038" max="12038" width="0" style="15" hidden="1" customWidth="1"/>
    <col min="12039" max="12039" width="4.7109375" style="15" customWidth="1"/>
    <col min="12040" max="12040" width="14.42578125" style="15" customWidth="1"/>
    <col min="12041" max="12041" width="11.140625" style="15" customWidth="1"/>
    <col min="12042" max="12042" width="10.28515625" style="15" customWidth="1"/>
    <col min="12043" max="12043" width="13" style="15" customWidth="1"/>
    <col min="12044" max="12044" width="8.28515625" style="15" customWidth="1"/>
    <col min="12045" max="12289" width="10" style="15"/>
    <col min="12290" max="12290" width="2.5703125" style="15" customWidth="1"/>
    <col min="12291" max="12291" width="7.140625" style="15" customWidth="1"/>
    <col min="12292" max="12292" width="23.5703125" style="15" customWidth="1"/>
    <col min="12293" max="12293" width="9.7109375" style="15" customWidth="1"/>
    <col min="12294" max="12294" width="0" style="15" hidden="1" customWidth="1"/>
    <col min="12295" max="12295" width="4.7109375" style="15" customWidth="1"/>
    <col min="12296" max="12296" width="14.42578125" style="15" customWidth="1"/>
    <col min="12297" max="12297" width="11.140625" style="15" customWidth="1"/>
    <col min="12298" max="12298" width="10.28515625" style="15" customWidth="1"/>
    <col min="12299" max="12299" width="13" style="15" customWidth="1"/>
    <col min="12300" max="12300" width="8.28515625" style="15" customWidth="1"/>
    <col min="12301" max="12545" width="10" style="15"/>
    <col min="12546" max="12546" width="2.5703125" style="15" customWidth="1"/>
    <col min="12547" max="12547" width="7.140625" style="15" customWidth="1"/>
    <col min="12548" max="12548" width="23.5703125" style="15" customWidth="1"/>
    <col min="12549" max="12549" width="9.7109375" style="15" customWidth="1"/>
    <col min="12550" max="12550" width="0" style="15" hidden="1" customWidth="1"/>
    <col min="12551" max="12551" width="4.7109375" style="15" customWidth="1"/>
    <col min="12552" max="12552" width="14.42578125" style="15" customWidth="1"/>
    <col min="12553" max="12553" width="11.140625" style="15" customWidth="1"/>
    <col min="12554" max="12554" width="10.28515625" style="15" customWidth="1"/>
    <col min="12555" max="12555" width="13" style="15" customWidth="1"/>
    <col min="12556" max="12556" width="8.28515625" style="15" customWidth="1"/>
    <col min="12557" max="12801" width="10" style="15"/>
    <col min="12802" max="12802" width="2.5703125" style="15" customWidth="1"/>
    <col min="12803" max="12803" width="7.140625" style="15" customWidth="1"/>
    <col min="12804" max="12804" width="23.5703125" style="15" customWidth="1"/>
    <col min="12805" max="12805" width="9.7109375" style="15" customWidth="1"/>
    <col min="12806" max="12806" width="0" style="15" hidden="1" customWidth="1"/>
    <col min="12807" max="12807" width="4.7109375" style="15" customWidth="1"/>
    <col min="12808" max="12808" width="14.42578125" style="15" customWidth="1"/>
    <col min="12809" max="12809" width="11.140625" style="15" customWidth="1"/>
    <col min="12810" max="12810" width="10.28515625" style="15" customWidth="1"/>
    <col min="12811" max="12811" width="13" style="15" customWidth="1"/>
    <col min="12812" max="12812" width="8.28515625" style="15" customWidth="1"/>
    <col min="12813" max="13057" width="10" style="15"/>
    <col min="13058" max="13058" width="2.5703125" style="15" customWidth="1"/>
    <col min="13059" max="13059" width="7.140625" style="15" customWidth="1"/>
    <col min="13060" max="13060" width="23.5703125" style="15" customWidth="1"/>
    <col min="13061" max="13061" width="9.7109375" style="15" customWidth="1"/>
    <col min="13062" max="13062" width="0" style="15" hidden="1" customWidth="1"/>
    <col min="13063" max="13063" width="4.7109375" style="15" customWidth="1"/>
    <col min="13064" max="13064" width="14.42578125" style="15" customWidth="1"/>
    <col min="13065" max="13065" width="11.140625" style="15" customWidth="1"/>
    <col min="13066" max="13066" width="10.28515625" style="15" customWidth="1"/>
    <col min="13067" max="13067" width="13" style="15" customWidth="1"/>
    <col min="13068" max="13068" width="8.28515625" style="15" customWidth="1"/>
    <col min="13069" max="13313" width="10" style="15"/>
    <col min="13314" max="13314" width="2.5703125" style="15" customWidth="1"/>
    <col min="13315" max="13315" width="7.140625" style="15" customWidth="1"/>
    <col min="13316" max="13316" width="23.5703125" style="15" customWidth="1"/>
    <col min="13317" max="13317" width="9.7109375" style="15" customWidth="1"/>
    <col min="13318" max="13318" width="0" style="15" hidden="1" customWidth="1"/>
    <col min="13319" max="13319" width="4.7109375" style="15" customWidth="1"/>
    <col min="13320" max="13320" width="14.42578125" style="15" customWidth="1"/>
    <col min="13321" max="13321" width="11.140625" style="15" customWidth="1"/>
    <col min="13322" max="13322" width="10.28515625" style="15" customWidth="1"/>
    <col min="13323" max="13323" width="13" style="15" customWidth="1"/>
    <col min="13324" max="13324" width="8.28515625" style="15" customWidth="1"/>
    <col min="13325" max="13569" width="10" style="15"/>
    <col min="13570" max="13570" width="2.5703125" style="15" customWidth="1"/>
    <col min="13571" max="13571" width="7.140625" style="15" customWidth="1"/>
    <col min="13572" max="13572" width="23.5703125" style="15" customWidth="1"/>
    <col min="13573" max="13573" width="9.7109375" style="15" customWidth="1"/>
    <col min="13574" max="13574" width="0" style="15" hidden="1" customWidth="1"/>
    <col min="13575" max="13575" width="4.7109375" style="15" customWidth="1"/>
    <col min="13576" max="13576" width="14.42578125" style="15" customWidth="1"/>
    <col min="13577" max="13577" width="11.140625" style="15" customWidth="1"/>
    <col min="13578" max="13578" width="10.28515625" style="15" customWidth="1"/>
    <col min="13579" max="13579" width="13" style="15" customWidth="1"/>
    <col min="13580" max="13580" width="8.28515625" style="15" customWidth="1"/>
    <col min="13581" max="13825" width="10" style="15"/>
    <col min="13826" max="13826" width="2.5703125" style="15" customWidth="1"/>
    <col min="13827" max="13827" width="7.140625" style="15" customWidth="1"/>
    <col min="13828" max="13828" width="23.5703125" style="15" customWidth="1"/>
    <col min="13829" max="13829" width="9.7109375" style="15" customWidth="1"/>
    <col min="13830" max="13830" width="0" style="15" hidden="1" customWidth="1"/>
    <col min="13831" max="13831" width="4.7109375" style="15" customWidth="1"/>
    <col min="13832" max="13832" width="14.42578125" style="15" customWidth="1"/>
    <col min="13833" max="13833" width="11.140625" style="15" customWidth="1"/>
    <col min="13834" max="13834" width="10.28515625" style="15" customWidth="1"/>
    <col min="13835" max="13835" width="13" style="15" customWidth="1"/>
    <col min="13836" max="13836" width="8.28515625" style="15" customWidth="1"/>
    <col min="13837" max="14081" width="10" style="15"/>
    <col min="14082" max="14082" width="2.5703125" style="15" customWidth="1"/>
    <col min="14083" max="14083" width="7.140625" style="15" customWidth="1"/>
    <col min="14084" max="14084" width="23.5703125" style="15" customWidth="1"/>
    <col min="14085" max="14085" width="9.7109375" style="15" customWidth="1"/>
    <col min="14086" max="14086" width="0" style="15" hidden="1" customWidth="1"/>
    <col min="14087" max="14087" width="4.7109375" style="15" customWidth="1"/>
    <col min="14088" max="14088" width="14.42578125" style="15" customWidth="1"/>
    <col min="14089" max="14089" width="11.140625" style="15" customWidth="1"/>
    <col min="14090" max="14090" width="10.28515625" style="15" customWidth="1"/>
    <col min="14091" max="14091" width="13" style="15" customWidth="1"/>
    <col min="14092" max="14092" width="8.28515625" style="15" customWidth="1"/>
    <col min="14093" max="14337" width="10" style="15"/>
    <col min="14338" max="14338" width="2.5703125" style="15" customWidth="1"/>
    <col min="14339" max="14339" width="7.140625" style="15" customWidth="1"/>
    <col min="14340" max="14340" width="23.5703125" style="15" customWidth="1"/>
    <col min="14341" max="14341" width="9.7109375" style="15" customWidth="1"/>
    <col min="14342" max="14342" width="0" style="15" hidden="1" customWidth="1"/>
    <col min="14343" max="14343" width="4.7109375" style="15" customWidth="1"/>
    <col min="14344" max="14344" width="14.42578125" style="15" customWidth="1"/>
    <col min="14345" max="14345" width="11.140625" style="15" customWidth="1"/>
    <col min="14346" max="14346" width="10.28515625" style="15" customWidth="1"/>
    <col min="14347" max="14347" width="13" style="15" customWidth="1"/>
    <col min="14348" max="14348" width="8.28515625" style="15" customWidth="1"/>
    <col min="14349" max="14593" width="10" style="15"/>
    <col min="14594" max="14594" width="2.5703125" style="15" customWidth="1"/>
    <col min="14595" max="14595" width="7.140625" style="15" customWidth="1"/>
    <col min="14596" max="14596" width="23.5703125" style="15" customWidth="1"/>
    <col min="14597" max="14597" width="9.7109375" style="15" customWidth="1"/>
    <col min="14598" max="14598" width="0" style="15" hidden="1" customWidth="1"/>
    <col min="14599" max="14599" width="4.7109375" style="15" customWidth="1"/>
    <col min="14600" max="14600" width="14.42578125" style="15" customWidth="1"/>
    <col min="14601" max="14601" width="11.140625" style="15" customWidth="1"/>
    <col min="14602" max="14602" width="10.28515625" style="15" customWidth="1"/>
    <col min="14603" max="14603" width="13" style="15" customWidth="1"/>
    <col min="14604" max="14604" width="8.28515625" style="15" customWidth="1"/>
    <col min="14605" max="14849" width="10" style="15"/>
    <col min="14850" max="14850" width="2.5703125" style="15" customWidth="1"/>
    <col min="14851" max="14851" width="7.140625" style="15" customWidth="1"/>
    <col min="14852" max="14852" width="23.5703125" style="15" customWidth="1"/>
    <col min="14853" max="14853" width="9.7109375" style="15" customWidth="1"/>
    <col min="14854" max="14854" width="0" style="15" hidden="1" customWidth="1"/>
    <col min="14855" max="14855" width="4.7109375" style="15" customWidth="1"/>
    <col min="14856" max="14856" width="14.42578125" style="15" customWidth="1"/>
    <col min="14857" max="14857" width="11.140625" style="15" customWidth="1"/>
    <col min="14858" max="14858" width="10.28515625" style="15" customWidth="1"/>
    <col min="14859" max="14859" width="13" style="15" customWidth="1"/>
    <col min="14860" max="14860" width="8.28515625" style="15" customWidth="1"/>
    <col min="14861" max="15105" width="10" style="15"/>
    <col min="15106" max="15106" width="2.5703125" style="15" customWidth="1"/>
    <col min="15107" max="15107" width="7.140625" style="15" customWidth="1"/>
    <col min="15108" max="15108" width="23.5703125" style="15" customWidth="1"/>
    <col min="15109" max="15109" width="9.7109375" style="15" customWidth="1"/>
    <col min="15110" max="15110" width="0" style="15" hidden="1" customWidth="1"/>
    <col min="15111" max="15111" width="4.7109375" style="15" customWidth="1"/>
    <col min="15112" max="15112" width="14.42578125" style="15" customWidth="1"/>
    <col min="15113" max="15113" width="11.140625" style="15" customWidth="1"/>
    <col min="15114" max="15114" width="10.28515625" style="15" customWidth="1"/>
    <col min="15115" max="15115" width="13" style="15" customWidth="1"/>
    <col min="15116" max="15116" width="8.28515625" style="15" customWidth="1"/>
    <col min="15117" max="15361" width="10" style="15"/>
    <col min="15362" max="15362" width="2.5703125" style="15" customWidth="1"/>
    <col min="15363" max="15363" width="7.140625" style="15" customWidth="1"/>
    <col min="15364" max="15364" width="23.5703125" style="15" customWidth="1"/>
    <col min="15365" max="15365" width="9.7109375" style="15" customWidth="1"/>
    <col min="15366" max="15366" width="0" style="15" hidden="1" customWidth="1"/>
    <col min="15367" max="15367" width="4.7109375" style="15" customWidth="1"/>
    <col min="15368" max="15368" width="14.42578125" style="15" customWidth="1"/>
    <col min="15369" max="15369" width="11.140625" style="15" customWidth="1"/>
    <col min="15370" max="15370" width="10.28515625" style="15" customWidth="1"/>
    <col min="15371" max="15371" width="13" style="15" customWidth="1"/>
    <col min="15372" max="15372" width="8.28515625" style="15" customWidth="1"/>
    <col min="15373" max="15617" width="10" style="15"/>
    <col min="15618" max="15618" width="2.5703125" style="15" customWidth="1"/>
    <col min="15619" max="15619" width="7.140625" style="15" customWidth="1"/>
    <col min="15620" max="15620" width="23.5703125" style="15" customWidth="1"/>
    <col min="15621" max="15621" width="9.7109375" style="15" customWidth="1"/>
    <col min="15622" max="15622" width="0" style="15" hidden="1" customWidth="1"/>
    <col min="15623" max="15623" width="4.7109375" style="15" customWidth="1"/>
    <col min="15624" max="15624" width="14.42578125" style="15" customWidth="1"/>
    <col min="15625" max="15625" width="11.140625" style="15" customWidth="1"/>
    <col min="15626" max="15626" width="10.28515625" style="15" customWidth="1"/>
    <col min="15627" max="15627" width="13" style="15" customWidth="1"/>
    <col min="15628" max="15628" width="8.28515625" style="15" customWidth="1"/>
    <col min="15629" max="15873" width="10" style="15"/>
    <col min="15874" max="15874" width="2.5703125" style="15" customWidth="1"/>
    <col min="15875" max="15875" width="7.140625" style="15" customWidth="1"/>
    <col min="15876" max="15876" width="23.5703125" style="15" customWidth="1"/>
    <col min="15877" max="15877" width="9.7109375" style="15" customWidth="1"/>
    <col min="15878" max="15878" width="0" style="15" hidden="1" customWidth="1"/>
    <col min="15879" max="15879" width="4.7109375" style="15" customWidth="1"/>
    <col min="15880" max="15880" width="14.42578125" style="15" customWidth="1"/>
    <col min="15881" max="15881" width="11.140625" style="15" customWidth="1"/>
    <col min="15882" max="15882" width="10.28515625" style="15" customWidth="1"/>
    <col min="15883" max="15883" width="13" style="15" customWidth="1"/>
    <col min="15884" max="15884" width="8.28515625" style="15" customWidth="1"/>
    <col min="15885" max="16129" width="10" style="15"/>
    <col min="16130" max="16130" width="2.5703125" style="15" customWidth="1"/>
    <col min="16131" max="16131" width="7.140625" style="15" customWidth="1"/>
    <col min="16132" max="16132" width="23.5703125" style="15" customWidth="1"/>
    <col min="16133" max="16133" width="9.7109375" style="15" customWidth="1"/>
    <col min="16134" max="16134" width="0" style="15" hidden="1" customWidth="1"/>
    <col min="16135" max="16135" width="4.7109375" style="15" customWidth="1"/>
    <col min="16136" max="16136" width="14.42578125" style="15" customWidth="1"/>
    <col min="16137" max="16137" width="11.140625" style="15" customWidth="1"/>
    <col min="16138" max="16138" width="10.28515625" style="15" customWidth="1"/>
    <col min="16139" max="16139" width="13" style="15" customWidth="1"/>
    <col min="16140" max="16140" width="8.28515625" style="15" customWidth="1"/>
    <col min="16141" max="16384" width="10" style="15"/>
  </cols>
  <sheetData>
    <row r="1" spans="1:14" ht="12" customHeight="1">
      <c r="B1" s="16" t="s">
        <v>179</v>
      </c>
      <c r="D1" s="17"/>
      <c r="E1" s="17"/>
      <c r="F1" s="17"/>
      <c r="G1" s="17"/>
      <c r="H1" s="17"/>
      <c r="I1" s="17"/>
      <c r="J1" s="17"/>
      <c r="K1" s="17"/>
      <c r="L1" s="18"/>
    </row>
    <row r="2" spans="1:14" ht="12" customHeight="1">
      <c r="B2" s="16" t="s">
        <v>176</v>
      </c>
      <c r="D2" s="17"/>
      <c r="E2" s="17"/>
      <c r="F2" s="17"/>
      <c r="G2" s="17"/>
      <c r="H2" s="17"/>
      <c r="I2" s="17"/>
      <c r="J2" s="17"/>
      <c r="K2" s="17"/>
      <c r="L2" s="18"/>
    </row>
    <row r="3" spans="1:14" ht="12" customHeight="1">
      <c r="B3" s="16" t="s">
        <v>138</v>
      </c>
      <c r="D3" s="17"/>
      <c r="E3" s="17"/>
      <c r="F3" s="17"/>
      <c r="G3" s="17"/>
      <c r="H3" s="17"/>
      <c r="I3" s="17"/>
      <c r="J3" s="17"/>
      <c r="K3" s="17"/>
      <c r="L3" s="18"/>
    </row>
    <row r="4" spans="1:14" ht="12" customHeight="1">
      <c r="D4" s="17"/>
      <c r="E4" s="17"/>
      <c r="F4" s="17"/>
      <c r="G4" s="17"/>
      <c r="H4" s="17"/>
      <c r="I4" s="17"/>
      <c r="J4" s="17"/>
      <c r="K4" s="17"/>
      <c r="L4" s="18"/>
    </row>
    <row r="5" spans="1:14" ht="12" customHeight="1">
      <c r="D5" s="17"/>
      <c r="E5" s="17"/>
      <c r="F5" s="17"/>
      <c r="G5" s="17"/>
      <c r="H5" s="17"/>
      <c r="I5" s="17"/>
      <c r="J5" s="17"/>
      <c r="K5" s="17"/>
      <c r="L5" s="18"/>
    </row>
    <row r="6" spans="1:14" ht="12" customHeight="1">
      <c r="D6" s="17"/>
      <c r="E6" s="17"/>
      <c r="F6" s="17"/>
      <c r="G6" s="17" t="s">
        <v>104</v>
      </c>
      <c r="H6" s="17" t="s">
        <v>171</v>
      </c>
      <c r="I6" s="17" t="s">
        <v>172</v>
      </c>
      <c r="J6" s="17"/>
      <c r="K6" s="17" t="s">
        <v>105</v>
      </c>
      <c r="L6" s="18"/>
    </row>
    <row r="7" spans="1:14" ht="12" customHeight="1">
      <c r="D7" s="19" t="s">
        <v>106</v>
      </c>
      <c r="E7" s="19"/>
      <c r="F7" s="19" t="s">
        <v>68</v>
      </c>
      <c r="G7" s="19" t="s">
        <v>107</v>
      </c>
      <c r="H7" s="19" t="s">
        <v>108</v>
      </c>
      <c r="I7" s="19" t="s">
        <v>108</v>
      </c>
      <c r="J7" s="19" t="s">
        <v>109</v>
      </c>
      <c r="K7" s="19" t="s">
        <v>110</v>
      </c>
      <c r="L7" s="20" t="s">
        <v>111</v>
      </c>
    </row>
    <row r="8" spans="1:14" ht="12" customHeight="1">
      <c r="A8" s="21"/>
      <c r="B8" s="22" t="s">
        <v>164</v>
      </c>
      <c r="C8" s="21"/>
      <c r="D8" s="23"/>
      <c r="E8" s="23"/>
      <c r="F8" s="23"/>
      <c r="G8" s="23"/>
      <c r="H8" s="23"/>
      <c r="I8" s="23"/>
      <c r="J8" s="23"/>
      <c r="K8" s="24"/>
      <c r="L8" s="25"/>
    </row>
    <row r="9" spans="1:14" ht="12" customHeight="1">
      <c r="A9" s="21"/>
      <c r="B9" s="26" t="s">
        <v>139</v>
      </c>
      <c r="C9" s="21"/>
      <c r="D9" s="23" t="s">
        <v>125</v>
      </c>
      <c r="E9" s="23" t="str">
        <f t="shared" ref="E9:E51" si="0">D9&amp;I9</f>
        <v>108SPDGP</v>
      </c>
      <c r="F9" s="23">
        <v>3</v>
      </c>
      <c r="G9" s="24">
        <f>'Pages 6.2.2-6.2.3'!K12</f>
        <v>-3348243.6590020657</v>
      </c>
      <c r="H9" s="24" t="s">
        <v>37</v>
      </c>
      <c r="I9" s="23" t="s">
        <v>35</v>
      </c>
      <c r="J9" s="28">
        <v>0.4262831716003761</v>
      </c>
      <c r="K9" s="29">
        <f>J9*G9</f>
        <v>-1427299.9262502487</v>
      </c>
      <c r="L9" s="25"/>
      <c r="M9" s="30"/>
      <c r="N9" s="31"/>
    </row>
    <row r="10" spans="1:14" ht="12" customHeight="1">
      <c r="A10" s="21"/>
      <c r="B10" s="26" t="s">
        <v>139</v>
      </c>
      <c r="C10" s="21"/>
      <c r="D10" s="23" t="s">
        <v>125</v>
      </c>
      <c r="E10" s="23" t="str">
        <f t="shared" si="0"/>
        <v>108SPDGU</v>
      </c>
      <c r="F10" s="23">
        <v>3</v>
      </c>
      <c r="G10" s="24">
        <f>'Pages 6.2.2-6.2.3'!K13</f>
        <v>22945618.712939501</v>
      </c>
      <c r="H10" s="24" t="s">
        <v>37</v>
      </c>
      <c r="I10" s="23" t="s">
        <v>36</v>
      </c>
      <c r="J10" s="28">
        <v>0.4262831716003761</v>
      </c>
      <c r="K10" s="29">
        <f t="shared" ref="K10:K23" si="1">J10*G10</f>
        <v>9781331.11928479</v>
      </c>
      <c r="L10" s="25"/>
      <c r="M10" s="32"/>
      <c r="N10" s="31"/>
    </row>
    <row r="11" spans="1:14" ht="12" customHeight="1">
      <c r="A11" s="21"/>
      <c r="B11" s="26" t="s">
        <v>139</v>
      </c>
      <c r="C11" s="21"/>
      <c r="D11" s="23" t="s">
        <v>125</v>
      </c>
      <c r="E11" s="23" t="str">
        <f t="shared" si="0"/>
        <v>108SPSG</v>
      </c>
      <c r="F11" s="23">
        <v>3</v>
      </c>
      <c r="G11" s="24">
        <f>'Pages 6.2.2-6.2.3'!K14</f>
        <v>-200562594.89571631</v>
      </c>
      <c r="H11" s="24" t="str">
        <f t="shared" ref="H11:H51" si="2">I11</f>
        <v>SG</v>
      </c>
      <c r="I11" s="23" t="s">
        <v>37</v>
      </c>
      <c r="J11" s="28">
        <v>0.4262831716003761</v>
      </c>
      <c r="K11" s="29">
        <f t="shared" si="1"/>
        <v>-85496459.056547344</v>
      </c>
      <c r="L11" s="25"/>
      <c r="M11" s="32"/>
      <c r="N11" s="33"/>
    </row>
    <row r="12" spans="1:14" ht="12" customHeight="1">
      <c r="A12" s="21"/>
      <c r="B12" s="26" t="s">
        <v>139</v>
      </c>
      <c r="C12" s="21"/>
      <c r="D12" s="23" t="s">
        <v>125</v>
      </c>
      <c r="E12" s="23" t="str">
        <f t="shared" si="0"/>
        <v>108SPSSGCH</v>
      </c>
      <c r="F12" s="23">
        <v>3</v>
      </c>
      <c r="G12" s="24">
        <f>'Pages 6.2.2-6.2.3'!K15</f>
        <v>2538655.2792284787</v>
      </c>
      <c r="H12" s="24" t="s">
        <v>37</v>
      </c>
      <c r="I12" s="23" t="s">
        <v>38</v>
      </c>
      <c r="J12" s="28">
        <v>0.4262831716003761</v>
      </c>
      <c r="K12" s="29">
        <f t="shared" si="1"/>
        <v>1082186.0240295543</v>
      </c>
      <c r="L12" s="25"/>
      <c r="M12" s="32"/>
      <c r="N12" s="33"/>
    </row>
    <row r="13" spans="1:14" ht="12" customHeight="1">
      <c r="A13" s="21"/>
      <c r="B13" s="26" t="s">
        <v>140</v>
      </c>
      <c r="C13" s="21"/>
      <c r="D13" s="23" t="s">
        <v>122</v>
      </c>
      <c r="E13" s="23" t="str">
        <f t="shared" si="0"/>
        <v>108HPDGP</v>
      </c>
      <c r="F13" s="23">
        <v>3</v>
      </c>
      <c r="G13" s="24">
        <f>'Pages 6.2.2-6.2.3'!K19</f>
        <v>25392164.698021337</v>
      </c>
      <c r="H13" s="24" t="s">
        <v>37</v>
      </c>
      <c r="I13" s="23" t="s">
        <v>35</v>
      </c>
      <c r="J13" s="28">
        <v>0.4262831716003761</v>
      </c>
      <c r="K13" s="29">
        <f t="shared" si="1"/>
        <v>10824252.501271643</v>
      </c>
      <c r="L13" s="25"/>
      <c r="M13" s="32"/>
      <c r="N13" s="33"/>
    </row>
    <row r="14" spans="1:14" ht="12" customHeight="1">
      <c r="A14" s="21"/>
      <c r="B14" s="26" t="s">
        <v>140</v>
      </c>
      <c r="C14" s="21"/>
      <c r="D14" s="23" t="s">
        <v>122</v>
      </c>
      <c r="E14" s="23" t="str">
        <f t="shared" si="0"/>
        <v>108HPDGU</v>
      </c>
      <c r="F14" s="23">
        <v>3</v>
      </c>
      <c r="G14" s="24">
        <f>'Pages 6.2.2-6.2.3'!K20</f>
        <v>-976150.90080115199</v>
      </c>
      <c r="H14" s="24" t="s">
        <v>37</v>
      </c>
      <c r="I14" s="23" t="s">
        <v>36</v>
      </c>
      <c r="J14" s="28">
        <v>0.4262831716003761</v>
      </c>
      <c r="K14" s="29">
        <f t="shared" si="1"/>
        <v>-416116.70195407915</v>
      </c>
      <c r="L14" s="25"/>
      <c r="M14" s="32"/>
      <c r="N14" s="33"/>
    </row>
    <row r="15" spans="1:14" ht="12" customHeight="1">
      <c r="A15" s="21"/>
      <c r="B15" s="26" t="s">
        <v>140</v>
      </c>
      <c r="C15" s="21"/>
      <c r="D15" s="23" t="s">
        <v>122</v>
      </c>
      <c r="E15" s="23" t="str">
        <f t="shared" si="0"/>
        <v>108HPSG-P</v>
      </c>
      <c r="F15" s="23">
        <v>3</v>
      </c>
      <c r="G15" s="24">
        <f>'Pages 6.2.2-6.2.3'!K21</f>
        <v>-57470927.707348615</v>
      </c>
      <c r="H15" s="24" t="str">
        <f t="shared" si="2"/>
        <v>SG-P</v>
      </c>
      <c r="I15" s="23" t="s">
        <v>40</v>
      </c>
      <c r="J15" s="28">
        <v>0.4262831716003761</v>
      </c>
      <c r="K15" s="29">
        <f t="shared" si="1"/>
        <v>-24498889.337904498</v>
      </c>
      <c r="L15" s="25"/>
      <c r="M15" s="32"/>
      <c r="N15" s="31"/>
    </row>
    <row r="16" spans="1:14" ht="12" customHeight="1">
      <c r="A16" s="21"/>
      <c r="B16" s="26" t="s">
        <v>140</v>
      </c>
      <c r="C16" s="21"/>
      <c r="D16" s="23" t="s">
        <v>122</v>
      </c>
      <c r="E16" s="23" t="str">
        <f t="shared" si="0"/>
        <v>108HPSG-U</v>
      </c>
      <c r="F16" s="23">
        <v>3</v>
      </c>
      <c r="G16" s="24">
        <f>'Pages 6.2.2-6.2.3'!K22</f>
        <v>-6109567.7873494476</v>
      </c>
      <c r="H16" s="24" t="str">
        <f t="shared" si="2"/>
        <v>SG-U</v>
      </c>
      <c r="I16" s="23" t="s">
        <v>41</v>
      </c>
      <c r="J16" s="28">
        <v>0.4262831716003761</v>
      </c>
      <c r="K16" s="29">
        <f t="shared" si="1"/>
        <v>-2604405.9334988147</v>
      </c>
      <c r="L16" s="25"/>
      <c r="M16" s="32"/>
      <c r="N16" s="31"/>
    </row>
    <row r="17" spans="1:19" ht="12" customHeight="1">
      <c r="A17" s="21"/>
      <c r="B17" s="26" t="s">
        <v>141</v>
      </c>
      <c r="C17" s="21"/>
      <c r="D17" s="23" t="s">
        <v>124</v>
      </c>
      <c r="E17" s="23" t="str">
        <f t="shared" si="0"/>
        <v>108OPDGU</v>
      </c>
      <c r="F17" s="23">
        <v>3</v>
      </c>
      <c r="G17" s="24">
        <f>'Pages 6.2.2-6.2.3'!K26</f>
        <v>1088016.0323076919</v>
      </c>
      <c r="H17" s="24" t="s">
        <v>37</v>
      </c>
      <c r="I17" s="23" t="s">
        <v>36</v>
      </c>
      <c r="J17" s="28">
        <v>0.4262831716003761</v>
      </c>
      <c r="K17" s="29">
        <f t="shared" si="1"/>
        <v>463802.92500418017</v>
      </c>
      <c r="L17" s="25"/>
      <c r="M17" s="32"/>
      <c r="N17" s="31"/>
    </row>
    <row r="18" spans="1:19" ht="12" customHeight="1">
      <c r="A18" s="21"/>
      <c r="B18" s="26" t="s">
        <v>141</v>
      </c>
      <c r="C18" s="21"/>
      <c r="D18" s="23" t="s">
        <v>124</v>
      </c>
      <c r="E18" s="23" t="str">
        <f t="shared" si="0"/>
        <v>108OPSG</v>
      </c>
      <c r="F18" s="23">
        <v>3</v>
      </c>
      <c r="G18" s="24">
        <f>'Pages 6.2.2-6.2.3'!K27</f>
        <v>-56635840.564617127</v>
      </c>
      <c r="H18" s="24" t="str">
        <f t="shared" si="2"/>
        <v>SG</v>
      </c>
      <c r="I18" s="23" t="s">
        <v>37</v>
      </c>
      <c r="J18" s="28">
        <v>0.4262831716003761</v>
      </c>
      <c r="K18" s="29">
        <f t="shared" si="1"/>
        <v>-24142905.742138226</v>
      </c>
      <c r="L18" s="23"/>
      <c r="M18" s="32"/>
      <c r="N18" s="31"/>
    </row>
    <row r="19" spans="1:19" ht="12" customHeight="1">
      <c r="A19" s="21"/>
      <c r="B19" s="26" t="s">
        <v>141</v>
      </c>
      <c r="C19" s="21"/>
      <c r="D19" s="23" t="s">
        <v>124</v>
      </c>
      <c r="E19" s="23" t="str">
        <f>D19&amp;I19</f>
        <v>108OPSG-W</v>
      </c>
      <c r="F19" s="23">
        <v>3</v>
      </c>
      <c r="G19" s="24">
        <f>'Pages 6.2.2-6.2.3'!K28</f>
        <v>-143661276.6508041</v>
      </c>
      <c r="H19" s="24" t="str">
        <f t="shared" si="2"/>
        <v>SG-W</v>
      </c>
      <c r="I19" s="23" t="s">
        <v>167</v>
      </c>
      <c r="J19" s="28">
        <v>0.4262831716003761</v>
      </c>
      <c r="K19" s="29">
        <f t="shared" si="1"/>
        <v>-61240384.646863826</v>
      </c>
      <c r="L19" s="23"/>
      <c r="M19" s="32"/>
      <c r="N19" s="31"/>
    </row>
    <row r="20" spans="1:19" ht="12" customHeight="1">
      <c r="A20" s="21"/>
      <c r="B20" s="26" t="s">
        <v>141</v>
      </c>
      <c r="C20" s="21"/>
      <c r="D20" s="23" t="s">
        <v>124</v>
      </c>
      <c r="E20" s="23" t="str">
        <f t="shared" si="0"/>
        <v>108OPSSGCT</v>
      </c>
      <c r="F20" s="23">
        <v>3</v>
      </c>
      <c r="G20" s="24">
        <f>'Pages 6.2.2-6.2.3'!K29</f>
        <v>-3348530.417854704</v>
      </c>
      <c r="H20" s="24" t="s">
        <v>37</v>
      </c>
      <c r="I20" s="23" t="s">
        <v>43</v>
      </c>
      <c r="J20" s="28">
        <v>0.4262831716003761</v>
      </c>
      <c r="K20" s="29">
        <f t="shared" si="1"/>
        <v>-1427422.1667234357</v>
      </c>
      <c r="L20" s="36"/>
      <c r="M20" s="32"/>
      <c r="N20" s="31"/>
    </row>
    <row r="21" spans="1:19" ht="12" customHeight="1">
      <c r="A21" s="21"/>
      <c r="B21" s="26" t="s">
        <v>142</v>
      </c>
      <c r="C21" s="21"/>
      <c r="D21" s="23" t="s">
        <v>126</v>
      </c>
      <c r="E21" s="23" t="str">
        <f t="shared" si="0"/>
        <v>108TPDGP</v>
      </c>
      <c r="F21" s="23">
        <v>3</v>
      </c>
      <c r="G21" s="24">
        <f>'Pages 6.2.2-6.2.3'!K33</f>
        <v>-10064050.447404802</v>
      </c>
      <c r="H21" s="24" t="s">
        <v>37</v>
      </c>
      <c r="I21" s="23" t="s">
        <v>35</v>
      </c>
      <c r="J21" s="28">
        <v>0.4262831716003761</v>
      </c>
      <c r="K21" s="29">
        <f t="shared" si="1"/>
        <v>-4290135.3438659031</v>
      </c>
      <c r="L21" s="36"/>
      <c r="N21" s="212" t="s">
        <v>170</v>
      </c>
      <c r="O21" s="212"/>
      <c r="P21" s="212"/>
      <c r="Q21" s="212"/>
      <c r="R21" s="212"/>
      <c r="S21" s="212"/>
    </row>
    <row r="22" spans="1:19" ht="12" customHeight="1">
      <c r="A22" s="21"/>
      <c r="B22" s="26" t="s">
        <v>142</v>
      </c>
      <c r="C22" s="21"/>
      <c r="D22" s="23" t="s">
        <v>126</v>
      </c>
      <c r="E22" s="23" t="str">
        <f t="shared" si="0"/>
        <v>108TPDGU</v>
      </c>
      <c r="F22" s="23">
        <v>3</v>
      </c>
      <c r="G22" s="24">
        <f>'Pages 6.2.2-6.2.3'!K34</f>
        <v>-11561255.679983735</v>
      </c>
      <c r="H22" s="24" t="s">
        <v>37</v>
      </c>
      <c r="I22" s="23" t="s">
        <v>36</v>
      </c>
      <c r="J22" s="28">
        <v>0.4262831716003761</v>
      </c>
      <c r="K22" s="29">
        <f t="shared" si="1"/>
        <v>-4928368.7389463298</v>
      </c>
      <c r="L22" s="36"/>
      <c r="N22" s="85">
        <f>'Pages 6.2.2-6.2.3'!K39</f>
        <v>-10224313.190173507</v>
      </c>
      <c r="O22" s="85">
        <f>'Pages 6.2.2-6.2.3'!K44</f>
        <v>-9848543.7056187987</v>
      </c>
      <c r="P22" s="85">
        <f>'Pages 6.2.2-6.2.3'!K40</f>
        <v>-70419310.116796613</v>
      </c>
      <c r="Q22" s="85">
        <f>'Pages 6.2.2-6.2.3'!K43</f>
        <v>-70549654.742859244</v>
      </c>
      <c r="R22" s="85">
        <f>'Pages 6.2.2-6.2.3'!K41</f>
        <v>-17176838.329171032</v>
      </c>
      <c r="S22" s="85">
        <f>'Pages 6.2.2-6.2.3'!K42+'Pages 6.2.2-6.2.3'!K45</f>
        <v>-21937430.623376064</v>
      </c>
    </row>
    <row r="23" spans="1:19" ht="12" customHeight="1">
      <c r="A23" s="21"/>
      <c r="B23" s="26" t="s">
        <v>142</v>
      </c>
      <c r="C23" s="21"/>
      <c r="D23" s="23" t="s">
        <v>126</v>
      </c>
      <c r="E23" s="23" t="str">
        <f t="shared" si="0"/>
        <v>108TPSG</v>
      </c>
      <c r="F23" s="23">
        <v>3</v>
      </c>
      <c r="G23" s="24">
        <f>'Pages 6.2.2-6.2.3'!K35</f>
        <v>-121066502.13593984</v>
      </c>
      <c r="H23" s="24" t="str">
        <f t="shared" si="2"/>
        <v>SG</v>
      </c>
      <c r="I23" s="23" t="s">
        <v>37</v>
      </c>
      <c r="J23" s="28">
        <v>0.4262831716003761</v>
      </c>
      <c r="K23" s="29">
        <f t="shared" si="1"/>
        <v>-51608612.505072139</v>
      </c>
      <c r="L23" s="36"/>
      <c r="N23" s="152" t="s">
        <v>45</v>
      </c>
      <c r="O23" s="152" t="s">
        <v>50</v>
      </c>
      <c r="P23" s="152" t="s">
        <v>46</v>
      </c>
      <c r="Q23" s="152" t="s">
        <v>49</v>
      </c>
      <c r="R23" s="152" t="s">
        <v>47</v>
      </c>
      <c r="S23" s="152" t="s">
        <v>48</v>
      </c>
    </row>
    <row r="24" spans="1:19" ht="12" customHeight="1">
      <c r="A24" s="21"/>
      <c r="B24" s="26" t="s">
        <v>143</v>
      </c>
      <c r="C24" s="21"/>
      <c r="D24" s="23">
        <v>108360</v>
      </c>
      <c r="E24" s="23" t="str">
        <f t="shared" si="0"/>
        <v>108360Situs</v>
      </c>
      <c r="F24" s="23">
        <v>3</v>
      </c>
      <c r="G24" s="24">
        <f>SUM(N24:S24)</f>
        <v>-2042502.5993254078</v>
      </c>
      <c r="H24" s="24" t="str">
        <f t="shared" si="2"/>
        <v>Situs</v>
      </c>
      <c r="I24" s="27" t="s">
        <v>165</v>
      </c>
      <c r="J24" s="28" t="s">
        <v>49</v>
      </c>
      <c r="K24" s="38">
        <f>Q24</f>
        <v>-719927.39608420059</v>
      </c>
      <c r="L24" s="36"/>
      <c r="M24" s="80">
        <v>1.0204548820376315E-2</v>
      </c>
      <c r="N24" s="81">
        <f>$N$22*M24</f>
        <v>-104334.50310394305</v>
      </c>
      <c r="O24" s="82">
        <f>$O$22*M24</f>
        <v>-100499.94505359689</v>
      </c>
      <c r="P24" s="82">
        <f>$P$22*M24</f>
        <v>-718597.28798407072</v>
      </c>
      <c r="Q24" s="82">
        <f>$Q$22*M24</f>
        <v>-719927.39608420059</v>
      </c>
      <c r="R24" s="82">
        <f>$R$22*M24</f>
        <v>-175281.88530973691</v>
      </c>
      <c r="S24" s="82">
        <f>$S$22*M24</f>
        <v>-223861.58178985945</v>
      </c>
    </row>
    <row r="25" spans="1:19" ht="12" customHeight="1">
      <c r="A25" s="21"/>
      <c r="B25" s="26" t="s">
        <v>143</v>
      </c>
      <c r="C25" s="21"/>
      <c r="D25" s="23">
        <v>108361</v>
      </c>
      <c r="E25" s="23" t="str">
        <f t="shared" si="0"/>
        <v>108361Situs</v>
      </c>
      <c r="F25" s="23">
        <v>3</v>
      </c>
      <c r="G25" s="24">
        <f t="shared" ref="G25:G35" si="3">SUM(N25:S25)</f>
        <v>-3065436.7115403307</v>
      </c>
      <c r="H25" s="24" t="str">
        <f t="shared" si="2"/>
        <v>Situs</v>
      </c>
      <c r="I25" s="27" t="s">
        <v>165</v>
      </c>
      <c r="J25" s="28" t="s">
        <v>49</v>
      </c>
      <c r="K25" s="38">
        <f t="shared" ref="K25:K35" si="4">Q25</f>
        <v>-1080484.2404259515</v>
      </c>
      <c r="L25" s="36"/>
      <c r="M25" s="80">
        <v>1.5315230731661572E-2</v>
      </c>
      <c r="N25" s="81">
        <f>$N$22*M25</f>
        <v>-156587.71558027805</v>
      </c>
      <c r="O25" s="82">
        <f t="shared" ref="O25:O35" si="5">$O$22*M25</f>
        <v>-150832.71922240517</v>
      </c>
      <c r="P25" s="82">
        <f t="shared" ref="P25:P35" si="6">$P$22*M25</f>
        <v>-1078487.9824031701</v>
      </c>
      <c r="Q25" s="82">
        <f t="shared" ref="Q25:Q35" si="7">$Q$22*M25</f>
        <v>-1080484.2404259515</v>
      </c>
      <c r="R25" s="82">
        <f t="shared" ref="R25:R35" si="8">$R$22*M25</f>
        <v>-263067.24225170258</v>
      </c>
      <c r="S25" s="82">
        <f t="shared" ref="S25:S35" si="9">$S$22*M25</f>
        <v>-335976.8116568228</v>
      </c>
    </row>
    <row r="26" spans="1:19" ht="12" customHeight="1">
      <c r="A26" s="21"/>
      <c r="B26" s="26" t="s">
        <v>143</v>
      </c>
      <c r="C26" s="21"/>
      <c r="D26" s="23">
        <v>108362</v>
      </c>
      <c r="E26" s="23" t="str">
        <f t="shared" si="0"/>
        <v>108362Situs</v>
      </c>
      <c r="F26" s="23">
        <v>3</v>
      </c>
      <c r="G26" s="24">
        <f t="shared" si="3"/>
        <v>-30281113.384433638</v>
      </c>
      <c r="H26" s="24" t="str">
        <f t="shared" si="2"/>
        <v>Situs</v>
      </c>
      <c r="I26" s="27" t="s">
        <v>165</v>
      </c>
      <c r="J26" s="28" t="s">
        <v>49</v>
      </c>
      <c r="K26" s="38">
        <f t="shared" si="4"/>
        <v>-10673280.47297754</v>
      </c>
      <c r="M26" s="132">
        <v>0.15128749406187345</v>
      </c>
      <c r="N26" s="81">
        <f>$N$22*M26</f>
        <v>-1546810.7210451087</v>
      </c>
      <c r="O26" s="82">
        <f t="shared" si="5"/>
        <v>-1489961.4973819051</v>
      </c>
      <c r="P26" s="82">
        <f t="shared" si="6"/>
        <v>-10653560.961136092</v>
      </c>
      <c r="Q26" s="82">
        <f t="shared" si="7"/>
        <v>-10673280.47297754</v>
      </c>
      <c r="R26" s="82">
        <f t="shared" si="8"/>
        <v>-2598640.8267262229</v>
      </c>
      <c r="S26" s="82">
        <f t="shared" si="9"/>
        <v>-3318858.9051667671</v>
      </c>
    </row>
    <row r="27" spans="1:19" ht="12" customHeight="1">
      <c r="A27" s="21"/>
      <c r="B27" s="26" t="s">
        <v>143</v>
      </c>
      <c r="C27" s="21"/>
      <c r="D27" s="23">
        <v>108364</v>
      </c>
      <c r="E27" s="23" t="str">
        <f t="shared" si="0"/>
        <v>108364Situs</v>
      </c>
      <c r="F27" s="23">
        <v>3</v>
      </c>
      <c r="G27" s="24">
        <f t="shared" si="3"/>
        <v>-34755261.324297622</v>
      </c>
      <c r="H27" s="24" t="str">
        <f t="shared" si="2"/>
        <v>Situs</v>
      </c>
      <c r="I27" s="27" t="s">
        <v>165</v>
      </c>
      <c r="J27" s="28" t="s">
        <v>49</v>
      </c>
      <c r="K27" s="38">
        <f t="shared" si="4"/>
        <v>-12250297.646471281</v>
      </c>
      <c r="M27" s="132">
        <v>0.17364078805376729</v>
      </c>
      <c r="N27" s="81">
        <f>$N$22*M27</f>
        <v>-1775357.7996502551</v>
      </c>
      <c r="O27" s="82">
        <f t="shared" si="5"/>
        <v>-1710108.8902256177</v>
      </c>
      <c r="P27" s="82">
        <f t="shared" si="6"/>
        <v>-12227664.50288319</v>
      </c>
      <c r="Q27" s="82">
        <f t="shared" si="7"/>
        <v>-12250297.646471281</v>
      </c>
      <c r="R27" s="82">
        <f t="shared" si="8"/>
        <v>-2982599.7437494132</v>
      </c>
      <c r="S27" s="82">
        <f t="shared" si="9"/>
        <v>-3809232.7413178673</v>
      </c>
    </row>
    <row r="28" spans="1:19" ht="12" customHeight="1">
      <c r="A28" s="21"/>
      <c r="B28" s="26" t="s">
        <v>143</v>
      </c>
      <c r="C28" s="21"/>
      <c r="D28" s="23">
        <v>108365</v>
      </c>
      <c r="E28" s="23" t="str">
        <f t="shared" si="0"/>
        <v>108365Situs</v>
      </c>
      <c r="F28" s="23">
        <v>3</v>
      </c>
      <c r="G28" s="24">
        <f t="shared" si="3"/>
        <v>-23253676.982156906</v>
      </c>
      <c r="H28" s="24" t="str">
        <f t="shared" si="2"/>
        <v>Situs</v>
      </c>
      <c r="I28" s="27" t="s">
        <v>165</v>
      </c>
      <c r="J28" s="28" t="s">
        <v>49</v>
      </c>
      <c r="K28" s="38">
        <f t="shared" si="4"/>
        <v>-8196297.5835019704</v>
      </c>
      <c r="M28" s="80">
        <v>0.11617771360293676</v>
      </c>
      <c r="N28" s="81">
        <f t="shared" ref="N28:N35" si="10">$N$22*M28</f>
        <v>-1187837.3295947064</v>
      </c>
      <c r="O28" s="82">
        <f t="shared" si="5"/>
        <v>-1144181.2900373864</v>
      </c>
      <c r="P28" s="82">
        <f t="shared" si="6"/>
        <v>-8181154.442865584</v>
      </c>
      <c r="Q28" s="82">
        <f t="shared" si="7"/>
        <v>-8196297.5835019704</v>
      </c>
      <c r="R28" s="82">
        <f t="shared" si="8"/>
        <v>-1995565.8040103789</v>
      </c>
      <c r="S28" s="82">
        <f t="shared" si="9"/>
        <v>-2548640.5321468785</v>
      </c>
    </row>
    <row r="29" spans="1:19" ht="12" customHeight="1">
      <c r="A29" s="21"/>
      <c r="B29" s="26" t="s">
        <v>143</v>
      </c>
      <c r="C29" s="21"/>
      <c r="D29" s="23">
        <v>108366</v>
      </c>
      <c r="E29" s="23" t="str">
        <f t="shared" si="0"/>
        <v>108366Situs</v>
      </c>
      <c r="F29" s="23">
        <v>3</v>
      </c>
      <c r="G29" s="24">
        <f t="shared" si="3"/>
        <v>-11006783.809396926</v>
      </c>
      <c r="H29" s="24" t="str">
        <f t="shared" si="2"/>
        <v>Situs</v>
      </c>
      <c r="I29" s="27" t="s">
        <v>165</v>
      </c>
      <c r="J29" s="28" t="s">
        <v>49</v>
      </c>
      <c r="K29" s="38">
        <f t="shared" si="4"/>
        <v>-3879596.1433674619</v>
      </c>
      <c r="L29" s="41"/>
      <c r="M29" s="80">
        <v>5.4991001125489408E-2</v>
      </c>
      <c r="N29" s="81">
        <f t="shared" si="10"/>
        <v>-562245.2181481875</v>
      </c>
      <c r="O29" s="82">
        <f t="shared" si="5"/>
        <v>-541581.27800011495</v>
      </c>
      <c r="P29" s="82">
        <f t="shared" si="6"/>
        <v>-3872428.3618889502</v>
      </c>
      <c r="Q29" s="82">
        <f t="shared" si="7"/>
        <v>-3879596.1433674619</v>
      </c>
      <c r="R29" s="82">
        <f t="shared" si="8"/>
        <v>-944571.53589179378</v>
      </c>
      <c r="S29" s="82">
        <f t="shared" si="9"/>
        <v>-1206361.272100419</v>
      </c>
    </row>
    <row r="30" spans="1:19" ht="12" customHeight="1">
      <c r="A30" s="21"/>
      <c r="B30" s="26" t="s">
        <v>143</v>
      </c>
      <c r="C30" s="21"/>
      <c r="D30" s="23">
        <v>108367</v>
      </c>
      <c r="E30" s="23" t="str">
        <f t="shared" si="0"/>
        <v>108367Situs</v>
      </c>
      <c r="F30" s="23">
        <v>3</v>
      </c>
      <c r="G30" s="24">
        <f t="shared" si="3"/>
        <v>-25923283.045792691</v>
      </c>
      <c r="H30" s="24" t="str">
        <f t="shared" si="2"/>
        <v>Situs</v>
      </c>
      <c r="I30" s="27" t="s">
        <v>165</v>
      </c>
      <c r="J30" s="28" t="s">
        <v>49</v>
      </c>
      <c r="K30" s="38">
        <f t="shared" si="4"/>
        <v>-9137262.1348316353</v>
      </c>
      <c r="L30" s="41"/>
      <c r="M30" s="80">
        <v>0.12951533452765016</v>
      </c>
      <c r="N30" s="81">
        <f t="shared" si="10"/>
        <v>-1324205.3431407877</v>
      </c>
      <c r="O30" s="82">
        <f t="shared" si="5"/>
        <v>-1275537.4326434019</v>
      </c>
      <c r="P30" s="82">
        <f t="shared" si="6"/>
        <v>-9120380.5069832522</v>
      </c>
      <c r="Q30" s="82">
        <f t="shared" si="7"/>
        <v>-9137262.1348316353</v>
      </c>
      <c r="R30" s="82">
        <f t="shared" si="8"/>
        <v>-2224663.9623299497</v>
      </c>
      <c r="S30" s="82">
        <f t="shared" si="9"/>
        <v>-2841233.6658636676</v>
      </c>
    </row>
    <row r="31" spans="1:19" ht="12" customHeight="1">
      <c r="A31" s="21"/>
      <c r="B31" s="26" t="s">
        <v>143</v>
      </c>
      <c r="C31" s="21"/>
      <c r="D31" s="23">
        <v>108368</v>
      </c>
      <c r="E31" s="23" t="str">
        <f t="shared" si="0"/>
        <v>108368Situs</v>
      </c>
      <c r="F31" s="23">
        <v>3</v>
      </c>
      <c r="G31" s="24">
        <f t="shared" si="3"/>
        <v>-39811495.601487488</v>
      </c>
      <c r="H31" s="24" t="str">
        <f t="shared" si="2"/>
        <v>Situs</v>
      </c>
      <c r="I31" s="27" t="s">
        <v>165</v>
      </c>
      <c r="J31" s="28" t="s">
        <v>49</v>
      </c>
      <c r="K31" s="38">
        <f t="shared" si="4"/>
        <v>-14032484.645093082</v>
      </c>
      <c r="L31" s="41"/>
      <c r="M31" s="80">
        <v>0.19890224404696175</v>
      </c>
      <c r="N31" s="81">
        <f t="shared" si="10"/>
        <v>-2033638.8373644608</v>
      </c>
      <c r="O31" s="82">
        <f t="shared" si="5"/>
        <v>-1958897.4436421592</v>
      </c>
      <c r="P31" s="82">
        <f t="shared" si="6"/>
        <v>-14006558.806469763</v>
      </c>
      <c r="Q31" s="82">
        <f t="shared" si="7"/>
        <v>-14032484.645093082</v>
      </c>
      <c r="R31" s="82">
        <f t="shared" si="8"/>
        <v>-3416511.689303983</v>
      </c>
      <c r="S31" s="82">
        <f t="shared" si="9"/>
        <v>-4363404.1796140382</v>
      </c>
    </row>
    <row r="32" spans="1:19" ht="12" customHeight="1">
      <c r="A32" s="21"/>
      <c r="B32" s="26" t="s">
        <v>143</v>
      </c>
      <c r="C32" s="21"/>
      <c r="D32" s="23">
        <v>108369</v>
      </c>
      <c r="E32" s="23" t="str">
        <f t="shared" si="0"/>
        <v>108369Situs</v>
      </c>
      <c r="F32" s="23">
        <v>3</v>
      </c>
      <c r="G32" s="24">
        <f t="shared" si="3"/>
        <v>-21556846.797283925</v>
      </c>
      <c r="H32" s="24" t="str">
        <f t="shared" si="2"/>
        <v>Situs</v>
      </c>
      <c r="I32" s="27" t="s">
        <v>165</v>
      </c>
      <c r="J32" s="28" t="s">
        <v>49</v>
      </c>
      <c r="K32" s="38">
        <f t="shared" si="4"/>
        <v>-7598210.4442267781</v>
      </c>
      <c r="L32" s="41"/>
      <c r="M32" s="80">
        <v>0.10770017900046264</v>
      </c>
      <c r="N32" s="81">
        <f t="shared" si="10"/>
        <v>-1101160.3607384779</v>
      </c>
      <c r="O32" s="82">
        <f t="shared" si="5"/>
        <v>-1060689.9199890243</v>
      </c>
      <c r="P32" s="82">
        <f t="shared" si="6"/>
        <v>-7584172.3046680847</v>
      </c>
      <c r="Q32" s="82">
        <f t="shared" si="7"/>
        <v>-7598210.4442267781</v>
      </c>
      <c r="R32" s="82">
        <f t="shared" si="8"/>
        <v>-1849948.5627137276</v>
      </c>
      <c r="S32" s="82">
        <f t="shared" si="9"/>
        <v>-2362665.204947833</v>
      </c>
    </row>
    <row r="33" spans="1:19" ht="12" customHeight="1">
      <c r="A33" s="21"/>
      <c r="B33" s="26" t="s">
        <v>143</v>
      </c>
      <c r="C33" s="21"/>
      <c r="D33" s="23">
        <v>108370</v>
      </c>
      <c r="E33" s="23" t="str">
        <f t="shared" si="0"/>
        <v>108370Situs</v>
      </c>
      <c r="F33" s="23">
        <v>3</v>
      </c>
      <c r="G33" s="24">
        <f t="shared" si="3"/>
        <v>-6058865.9678900307</v>
      </c>
      <c r="H33" s="24" t="str">
        <f t="shared" si="2"/>
        <v>Situs</v>
      </c>
      <c r="I33" s="27" t="s">
        <v>165</v>
      </c>
      <c r="J33" s="28" t="s">
        <v>49</v>
      </c>
      <c r="K33" s="38">
        <f t="shared" si="4"/>
        <v>-2135587.7837937153</v>
      </c>
      <c r="L33" s="41"/>
      <c r="M33" s="80">
        <v>3.0270704960606073E-2</v>
      </c>
      <c r="N33" s="81">
        <f t="shared" si="10"/>
        <v>-309497.16800457524</v>
      </c>
      <c r="O33" s="82">
        <f t="shared" si="5"/>
        <v>-298122.36080442066</v>
      </c>
      <c r="P33" s="82">
        <f t="shared" si="6"/>
        <v>-2131642.1600749725</v>
      </c>
      <c r="Q33" s="82">
        <f t="shared" si="7"/>
        <v>-2135587.7837937153</v>
      </c>
      <c r="R33" s="82">
        <f t="shared" si="8"/>
        <v>-519955.0052183661</v>
      </c>
      <c r="S33" s="82">
        <f t="shared" si="9"/>
        <v>-664061.48999398143</v>
      </c>
    </row>
    <row r="34" spans="1:19" ht="12" customHeight="1">
      <c r="A34" s="21"/>
      <c r="B34" s="26" t="s">
        <v>143</v>
      </c>
      <c r="C34" s="21"/>
      <c r="D34" s="23">
        <v>108371</v>
      </c>
      <c r="E34" s="23" t="str">
        <f t="shared" si="0"/>
        <v>108371Situs</v>
      </c>
      <c r="F34" s="23">
        <v>3</v>
      </c>
      <c r="G34" s="24">
        <f t="shared" si="3"/>
        <v>-302659.45732894522</v>
      </c>
      <c r="H34" s="24" t="str">
        <f t="shared" si="2"/>
        <v>Situs</v>
      </c>
      <c r="I34" s="27" t="s">
        <v>165</v>
      </c>
      <c r="J34" s="28" t="s">
        <v>49</v>
      </c>
      <c r="K34" s="38">
        <f t="shared" si="4"/>
        <v>-106679.34282534075</v>
      </c>
      <c r="L34" s="41"/>
      <c r="M34" s="80">
        <v>1.5121171494625692E-3</v>
      </c>
      <c r="N34" s="81">
        <f t="shared" si="10"/>
        <v>-15460.35931633771</v>
      </c>
      <c r="O34" s="82">
        <f t="shared" si="5"/>
        <v>-14892.151834497827</v>
      </c>
      <c r="P34" s="82">
        <f t="shared" si="6"/>
        <v>-106482.24648093115</v>
      </c>
      <c r="Q34" s="82">
        <f t="shared" si="7"/>
        <v>-106679.34282534075</v>
      </c>
      <c r="R34" s="82">
        <f t="shared" si="8"/>
        <v>-25973.391811085501</v>
      </c>
      <c r="S34" s="82">
        <f t="shared" si="9"/>
        <v>-33171.965060752285</v>
      </c>
    </row>
    <row r="35" spans="1:19" ht="12" customHeight="1">
      <c r="A35" s="21"/>
      <c r="B35" s="26" t="s">
        <v>143</v>
      </c>
      <c r="C35" s="21"/>
      <c r="D35" s="23">
        <v>108373</v>
      </c>
      <c r="E35" s="23" t="str">
        <f t="shared" si="0"/>
        <v>108373Situs</v>
      </c>
      <c r="F35" s="23">
        <v>3</v>
      </c>
      <c r="G35" s="24">
        <f t="shared" si="3"/>
        <v>-2098165.0270613087</v>
      </c>
      <c r="H35" s="24" t="str">
        <f t="shared" si="2"/>
        <v>Situs</v>
      </c>
      <c r="I35" s="27" t="s">
        <v>165</v>
      </c>
      <c r="J35" s="28" t="s">
        <v>49</v>
      </c>
      <c r="K35" s="38">
        <f t="shared" si="4"/>
        <v>-739546.90926027566</v>
      </c>
      <c r="L35" s="41"/>
      <c r="M35" s="80">
        <v>1.0482643918751844E-2</v>
      </c>
      <c r="N35" s="81">
        <f t="shared" si="10"/>
        <v>-107177.83448638658</v>
      </c>
      <c r="O35" s="82">
        <f t="shared" si="5"/>
        <v>-103238.77678426665</v>
      </c>
      <c r="P35" s="82">
        <f t="shared" si="6"/>
        <v>-738180.55295853817</v>
      </c>
      <c r="Q35" s="82">
        <f t="shared" si="7"/>
        <v>-739546.90926027566</v>
      </c>
      <c r="R35" s="82">
        <f t="shared" si="8"/>
        <v>-180058.6798546683</v>
      </c>
      <c r="S35" s="82">
        <f t="shared" si="9"/>
        <v>-229962.27371717355</v>
      </c>
    </row>
    <row r="36" spans="1:19" ht="12" customHeight="1">
      <c r="A36" s="21"/>
      <c r="B36" s="26" t="s">
        <v>144</v>
      </c>
      <c r="C36" s="21"/>
      <c r="D36" s="23" t="s">
        <v>121</v>
      </c>
      <c r="E36" s="23" t="str">
        <f t="shared" si="0"/>
        <v>108GPCA</v>
      </c>
      <c r="F36" s="23">
        <v>3</v>
      </c>
      <c r="G36" s="24">
        <f>'Pages 6.2.2-6.2.3'!K49</f>
        <v>-98680.622934860177</v>
      </c>
      <c r="H36" s="24" t="str">
        <f t="shared" si="2"/>
        <v>CA</v>
      </c>
      <c r="I36" s="23" t="s">
        <v>45</v>
      </c>
      <c r="J36" s="28">
        <v>0</v>
      </c>
      <c r="K36" s="29">
        <f t="shared" ref="K36:K51" si="11">J36*G36</f>
        <v>0</v>
      </c>
      <c r="L36" s="23"/>
      <c r="M36" s="23"/>
      <c r="N36" s="84">
        <f>SUM(N24:N35)</f>
        <v>-10224313.190173505</v>
      </c>
      <c r="O36" s="84">
        <f t="shared" ref="O36:S36" si="12">SUM(O24:O35)</f>
        <v>-9848543.7056187969</v>
      </c>
      <c r="P36" s="84">
        <f t="shared" si="12"/>
        <v>-70419310.116796598</v>
      </c>
      <c r="Q36" s="84">
        <f t="shared" si="12"/>
        <v>-70549654.742859229</v>
      </c>
      <c r="R36" s="84">
        <f t="shared" si="12"/>
        <v>-17176838.329171028</v>
      </c>
      <c r="S36" s="84">
        <f t="shared" si="12"/>
        <v>-21937430.623376057</v>
      </c>
    </row>
    <row r="37" spans="1:19" ht="12" customHeight="1">
      <c r="A37" s="21"/>
      <c r="B37" s="26" t="s">
        <v>144</v>
      </c>
      <c r="C37" s="21"/>
      <c r="D37" s="23" t="s">
        <v>121</v>
      </c>
      <c r="E37" s="23" t="str">
        <f t="shared" si="0"/>
        <v>108GPOR</v>
      </c>
      <c r="F37" s="23">
        <v>3</v>
      </c>
      <c r="G37" s="24">
        <f>'Pages 6.2.2-6.2.3'!K50</f>
        <v>-2202399.0621268079</v>
      </c>
      <c r="H37" s="24" t="str">
        <f t="shared" si="2"/>
        <v>OR</v>
      </c>
      <c r="I37" s="23" t="s">
        <v>46</v>
      </c>
      <c r="J37" s="28">
        <v>0</v>
      </c>
      <c r="K37" s="29">
        <f t="shared" si="11"/>
        <v>0</v>
      </c>
      <c r="L37" s="36"/>
      <c r="N37" s="39"/>
      <c r="O37" s="39"/>
    </row>
    <row r="38" spans="1:19" ht="12" customHeight="1">
      <c r="A38" s="21"/>
      <c r="B38" s="26" t="s">
        <v>144</v>
      </c>
      <c r="C38" s="21"/>
      <c r="D38" s="23" t="s">
        <v>121</v>
      </c>
      <c r="E38" s="23" t="str">
        <f t="shared" si="0"/>
        <v>108GPWA</v>
      </c>
      <c r="F38" s="23">
        <v>3</v>
      </c>
      <c r="G38" s="24">
        <f>'Pages 6.2.2-6.2.3'!K51</f>
        <v>-1193421.309311375</v>
      </c>
      <c r="H38" s="24" t="str">
        <f t="shared" si="2"/>
        <v>WA</v>
      </c>
      <c r="I38" s="23" t="s">
        <v>47</v>
      </c>
      <c r="J38" s="28">
        <v>0</v>
      </c>
      <c r="K38" s="29">
        <f t="shared" si="11"/>
        <v>0</v>
      </c>
      <c r="L38" s="36"/>
    </row>
    <row r="39" spans="1:19" ht="12" customHeight="1">
      <c r="A39" s="21"/>
      <c r="B39" s="26" t="s">
        <v>144</v>
      </c>
      <c r="C39" s="21"/>
      <c r="D39" s="23" t="s">
        <v>121</v>
      </c>
      <c r="E39" s="23" t="str">
        <f t="shared" si="0"/>
        <v>108GPWYP</v>
      </c>
      <c r="F39" s="23">
        <v>3</v>
      </c>
      <c r="G39" s="24">
        <f>'Pages 6.2.2-6.2.3'!K52</f>
        <v>-1401074.8931194954</v>
      </c>
      <c r="H39" s="24" t="str">
        <f t="shared" si="2"/>
        <v>WYP</v>
      </c>
      <c r="I39" s="23" t="s">
        <v>48</v>
      </c>
      <c r="J39" s="28">
        <v>0</v>
      </c>
      <c r="K39" s="29">
        <f t="shared" si="11"/>
        <v>0</v>
      </c>
      <c r="L39" s="36"/>
    </row>
    <row r="40" spans="1:19" ht="12" customHeight="1">
      <c r="A40" s="21"/>
      <c r="B40" s="26" t="s">
        <v>144</v>
      </c>
      <c r="C40" s="21"/>
      <c r="D40" s="23" t="s">
        <v>121</v>
      </c>
      <c r="E40" s="23" t="str">
        <f t="shared" si="0"/>
        <v>108GPUT</v>
      </c>
      <c r="F40" s="23">
        <v>3</v>
      </c>
      <c r="G40" s="24">
        <f>'Pages 6.2.2-6.2.3'!K53</f>
        <v>-7375982.7786294445</v>
      </c>
      <c r="H40" s="24" t="str">
        <f t="shared" si="2"/>
        <v>UT</v>
      </c>
      <c r="I40" s="23" t="s">
        <v>49</v>
      </c>
      <c r="J40" s="28">
        <v>1</v>
      </c>
      <c r="K40" s="29">
        <f t="shared" si="11"/>
        <v>-7375982.7786294445</v>
      </c>
      <c r="L40" s="36"/>
    </row>
    <row r="41" spans="1:19" ht="12" customHeight="1">
      <c r="B41" s="26" t="s">
        <v>144</v>
      </c>
      <c r="C41" s="21"/>
      <c r="D41" s="23" t="s">
        <v>121</v>
      </c>
      <c r="E41" s="23" t="str">
        <f t="shared" si="0"/>
        <v>108GPID</v>
      </c>
      <c r="F41" s="23">
        <v>3</v>
      </c>
      <c r="G41" s="24">
        <f>'Pages 6.2.2-6.2.3'!K54</f>
        <v>-660208.6436120104</v>
      </c>
      <c r="H41" s="24" t="str">
        <f t="shared" si="2"/>
        <v>ID</v>
      </c>
      <c r="I41" s="23" t="s">
        <v>50</v>
      </c>
      <c r="J41" s="28">
        <v>0</v>
      </c>
      <c r="K41" s="29">
        <f t="shared" si="11"/>
        <v>0</v>
      </c>
    </row>
    <row r="42" spans="1:19" ht="12" customHeight="1">
      <c r="B42" s="26" t="s">
        <v>144</v>
      </c>
      <c r="C42" s="21"/>
      <c r="D42" s="23" t="s">
        <v>121</v>
      </c>
      <c r="E42" s="23" t="str">
        <f t="shared" si="0"/>
        <v>108GPWYU</v>
      </c>
      <c r="F42" s="23">
        <v>3</v>
      </c>
      <c r="G42" s="24">
        <f>'Pages 6.2.2-6.2.3'!K55</f>
        <v>-439220.95567851234</v>
      </c>
      <c r="H42" s="24" t="str">
        <f t="shared" si="2"/>
        <v>WYU</v>
      </c>
      <c r="I42" s="23" t="s">
        <v>51</v>
      </c>
      <c r="J42" s="28">
        <v>0</v>
      </c>
      <c r="K42" s="29">
        <f t="shared" si="11"/>
        <v>0</v>
      </c>
    </row>
    <row r="43" spans="1:19" ht="12" customHeight="1">
      <c r="B43" s="26" t="s">
        <v>144</v>
      </c>
      <c r="C43" s="21"/>
      <c r="D43" s="23" t="s">
        <v>121</v>
      </c>
      <c r="E43" s="23" t="str">
        <f t="shared" si="0"/>
        <v>108GPDGP</v>
      </c>
      <c r="F43" s="23">
        <v>3</v>
      </c>
      <c r="G43" s="24">
        <f>'Pages 6.2.2-6.2.3'!K56</f>
        <v>1608709.3569533965</v>
      </c>
      <c r="H43" s="24" t="s">
        <v>37</v>
      </c>
      <c r="I43" s="23" t="s">
        <v>35</v>
      </c>
      <c r="J43" s="28">
        <v>0.4262831716003761</v>
      </c>
      <c r="K43" s="29">
        <f t="shared" si="11"/>
        <v>685765.72686529544</v>
      </c>
    </row>
    <row r="44" spans="1:19" ht="12" customHeight="1">
      <c r="B44" s="26" t="s">
        <v>144</v>
      </c>
      <c r="C44" s="21"/>
      <c r="D44" s="23" t="s">
        <v>121</v>
      </c>
      <c r="E44" s="23" t="str">
        <f t="shared" si="0"/>
        <v>108GPDGU</v>
      </c>
      <c r="F44" s="23">
        <v>3</v>
      </c>
      <c r="G44" s="24">
        <f>'Pages 6.2.2-6.2.3'!K57</f>
        <v>2755131.8205693867</v>
      </c>
      <c r="H44" s="24" t="s">
        <v>37</v>
      </c>
      <c r="I44" s="23" t="s">
        <v>36</v>
      </c>
      <c r="J44" s="28">
        <v>0.4262831716003761</v>
      </c>
      <c r="K44" s="29">
        <f t="shared" si="11"/>
        <v>1174466.3306494365</v>
      </c>
    </row>
    <row r="45" spans="1:19" ht="12" customHeight="1">
      <c r="B45" s="26" t="s">
        <v>144</v>
      </c>
      <c r="C45" s="21"/>
      <c r="D45" s="23" t="s">
        <v>121</v>
      </c>
      <c r="E45" s="23" t="str">
        <f t="shared" si="0"/>
        <v>108GPSG</v>
      </c>
      <c r="F45" s="23">
        <v>3</v>
      </c>
      <c r="G45" s="24">
        <f>'Pages 6.2.2-6.2.3'!K58</f>
        <v>-14238561.000751935</v>
      </c>
      <c r="H45" s="24" t="str">
        <f t="shared" si="2"/>
        <v>SG</v>
      </c>
      <c r="I45" s="23" t="s">
        <v>37</v>
      </c>
      <c r="J45" s="28">
        <v>0.4262831716003761</v>
      </c>
      <c r="K45" s="29">
        <f t="shared" si="11"/>
        <v>-6069658.9424259597</v>
      </c>
      <c r="L45" s="41"/>
    </row>
    <row r="46" spans="1:19" ht="12" customHeight="1">
      <c r="B46" s="26" t="s">
        <v>144</v>
      </c>
      <c r="C46" s="21"/>
      <c r="D46" s="23" t="s">
        <v>121</v>
      </c>
      <c r="E46" s="23" t="str">
        <f t="shared" si="0"/>
        <v>108GPSO</v>
      </c>
      <c r="F46" s="23">
        <v>3</v>
      </c>
      <c r="G46" s="24">
        <f>'Pages 6.2.2-6.2.3'!K59</f>
        <v>5505752.4728743583</v>
      </c>
      <c r="H46" s="24" t="str">
        <f t="shared" si="2"/>
        <v>SO</v>
      </c>
      <c r="I46" s="23" t="s">
        <v>53</v>
      </c>
      <c r="J46" s="28">
        <v>0.4247028503779125</v>
      </c>
      <c r="K46" s="29">
        <f t="shared" si="11"/>
        <v>2338308.7687049801</v>
      </c>
      <c r="L46" s="41"/>
    </row>
    <row r="47" spans="1:19" ht="12" customHeight="1">
      <c r="A47" s="21"/>
      <c r="B47" s="26" t="s">
        <v>144</v>
      </c>
      <c r="C47" s="21"/>
      <c r="D47" s="23" t="s">
        <v>121</v>
      </c>
      <c r="E47" s="23" t="str">
        <f t="shared" si="0"/>
        <v>108GPSSGCH</v>
      </c>
      <c r="F47" s="23">
        <v>3</v>
      </c>
      <c r="G47" s="24">
        <f>'Pages 6.2.2-6.2.3'!K60</f>
        <v>117629.02481138427</v>
      </c>
      <c r="H47" s="24" t="s">
        <v>37</v>
      </c>
      <c r="I47" s="23" t="s">
        <v>38</v>
      </c>
      <c r="J47" s="28">
        <v>0.4262831716003761</v>
      </c>
      <c r="K47" s="29">
        <f t="shared" si="11"/>
        <v>50143.273768856219</v>
      </c>
      <c r="L47" s="41"/>
    </row>
    <row r="48" spans="1:19" ht="12" customHeight="1">
      <c r="A48" s="21"/>
      <c r="B48" s="26" t="s">
        <v>144</v>
      </c>
      <c r="C48" s="21"/>
      <c r="D48" s="23" t="s">
        <v>121</v>
      </c>
      <c r="E48" s="23" t="str">
        <f t="shared" si="0"/>
        <v>108GPSSGCT</v>
      </c>
      <c r="F48" s="23">
        <v>3</v>
      </c>
      <c r="G48" s="24">
        <f>'Pages 6.2.2-6.2.3'!K61</f>
        <v>-1150.317836814902</v>
      </c>
      <c r="H48" s="24" t="s">
        <v>37</v>
      </c>
      <c r="I48" s="23" t="s">
        <v>43</v>
      </c>
      <c r="J48" s="28">
        <v>0.4262831716003761</v>
      </c>
      <c r="K48" s="29">
        <f t="shared" si="11"/>
        <v>-490.36113582594027</v>
      </c>
      <c r="L48" s="41"/>
    </row>
    <row r="49" spans="1:12" ht="12" customHeight="1">
      <c r="A49" s="21"/>
      <c r="B49" s="26" t="s">
        <v>144</v>
      </c>
      <c r="C49" s="21"/>
      <c r="D49" s="23" t="s">
        <v>121</v>
      </c>
      <c r="E49" s="23" t="str">
        <f t="shared" si="0"/>
        <v>108GPCN</v>
      </c>
      <c r="F49" s="23">
        <v>3</v>
      </c>
      <c r="G49" s="24">
        <f>'Pages 6.2.2-6.2.3'!K62</f>
        <v>-18119.065363898873</v>
      </c>
      <c r="H49" s="24" t="str">
        <f t="shared" si="2"/>
        <v>CN</v>
      </c>
      <c r="I49" s="23" t="s">
        <v>54</v>
      </c>
      <c r="J49" s="28">
        <v>0.461289372337361</v>
      </c>
      <c r="K49" s="29">
        <f t="shared" si="11"/>
        <v>-8358.132289052528</v>
      </c>
      <c r="L49" s="41"/>
    </row>
    <row r="50" spans="1:12" ht="12" customHeight="1">
      <c r="A50" s="21"/>
      <c r="B50" s="26" t="s">
        <v>144</v>
      </c>
      <c r="C50" s="21"/>
      <c r="D50" s="23" t="s">
        <v>121</v>
      </c>
      <c r="E50" s="23" t="str">
        <f t="shared" si="0"/>
        <v>108GPSE</v>
      </c>
      <c r="F50" s="23">
        <v>3</v>
      </c>
      <c r="G50" s="24">
        <f>'Pages 6.2.2-6.2.3'!K63</f>
        <v>16403.140787943208</v>
      </c>
      <c r="H50" s="24" t="str">
        <f t="shared" si="2"/>
        <v>SE</v>
      </c>
      <c r="I50" s="23" t="s">
        <v>55</v>
      </c>
      <c r="J50" s="28">
        <v>0.41971722672390366</v>
      </c>
      <c r="K50" s="29">
        <f t="shared" si="11"/>
        <v>6884.6807610772712</v>
      </c>
      <c r="L50" s="41"/>
    </row>
    <row r="51" spans="1:12" ht="12" customHeight="1">
      <c r="A51" s="21"/>
      <c r="B51" s="26" t="s">
        <v>145</v>
      </c>
      <c r="C51" s="21"/>
      <c r="D51" s="23" t="s">
        <v>123</v>
      </c>
      <c r="E51" s="23" t="str">
        <f t="shared" si="0"/>
        <v>108MPSE</v>
      </c>
      <c r="F51" s="23">
        <v>3</v>
      </c>
      <c r="G51" s="24">
        <f>'Pages 6.2.2-6.2.3'!K67</f>
        <v>-24756849.931976199</v>
      </c>
      <c r="H51" s="24" t="str">
        <f t="shared" si="2"/>
        <v>SE</v>
      </c>
      <c r="I51" s="36" t="s">
        <v>55</v>
      </c>
      <c r="J51" s="28">
        <v>0.41971722672390366</v>
      </c>
      <c r="K51" s="29">
        <f t="shared" si="11"/>
        <v>-10390876.395868912</v>
      </c>
      <c r="L51" s="41"/>
    </row>
    <row r="52" spans="1:12" ht="12" customHeight="1">
      <c r="A52" s="21"/>
      <c r="B52" s="35" t="s">
        <v>90</v>
      </c>
      <c r="C52" s="35"/>
      <c r="D52" s="36"/>
      <c r="E52" s="36"/>
      <c r="F52" s="36"/>
      <c r="G52" s="43">
        <f>SUM(G9:G51)</f>
        <v>-805378619.59766495</v>
      </c>
      <c r="H52" s="38"/>
      <c r="I52" s="36"/>
      <c r="J52" s="37"/>
      <c r="K52" s="43">
        <f>SUM(K9:K51)</f>
        <v>-330068880.10263342</v>
      </c>
      <c r="L52" s="41" t="s">
        <v>146</v>
      </c>
    </row>
    <row r="53" spans="1:12" ht="12" customHeight="1">
      <c r="A53" s="21"/>
      <c r="B53" s="44"/>
      <c r="C53" s="35"/>
      <c r="D53" s="36"/>
      <c r="E53" s="36"/>
      <c r="F53" s="36"/>
      <c r="G53" s="38"/>
      <c r="H53" s="38"/>
      <c r="I53" s="36"/>
      <c r="J53" s="37"/>
      <c r="K53" s="38"/>
      <c r="L53" s="41"/>
    </row>
    <row r="54" spans="1:12" ht="12" customHeight="1">
      <c r="A54" s="21"/>
      <c r="B54" s="44"/>
      <c r="C54" s="35"/>
      <c r="D54" s="36"/>
      <c r="E54" s="36"/>
      <c r="F54" s="36"/>
      <c r="G54" s="38"/>
      <c r="H54" s="38"/>
      <c r="I54" s="36"/>
      <c r="J54" s="37"/>
      <c r="K54" s="38"/>
      <c r="L54" s="41"/>
    </row>
    <row r="55" spans="1:12" ht="12" customHeight="1">
      <c r="A55" s="21"/>
      <c r="B55" s="45"/>
      <c r="C55" s="34"/>
      <c r="D55" s="23"/>
      <c r="E55" s="23"/>
      <c r="F55" s="23"/>
      <c r="G55" s="23"/>
      <c r="H55" s="23"/>
      <c r="I55" s="23"/>
      <c r="J55" s="23"/>
      <c r="K55" s="23"/>
      <c r="L55" s="25"/>
    </row>
    <row r="56" spans="1:12" ht="12" customHeight="1">
      <c r="A56" s="21"/>
      <c r="B56" s="34"/>
      <c r="C56" s="34"/>
      <c r="D56" s="23"/>
      <c r="E56" s="23"/>
      <c r="F56" s="23"/>
      <c r="G56" s="23"/>
      <c r="H56" s="23"/>
      <c r="I56" s="23"/>
      <c r="J56" s="23"/>
      <c r="K56" s="23"/>
      <c r="L56" s="23"/>
    </row>
    <row r="57" spans="1:12" ht="12" customHeight="1">
      <c r="A57" s="21"/>
      <c r="B57" s="46"/>
      <c r="C57" s="34"/>
      <c r="D57" s="23"/>
      <c r="E57" s="23"/>
      <c r="F57" s="23"/>
      <c r="G57" s="23"/>
      <c r="H57" s="23"/>
      <c r="I57" s="23"/>
      <c r="J57" s="23"/>
      <c r="K57" s="23"/>
      <c r="L57" s="25"/>
    </row>
    <row r="58" spans="1:12" ht="12" customHeight="1">
      <c r="A58" s="21"/>
      <c r="B58" s="46"/>
      <c r="C58" s="34"/>
      <c r="D58" s="23"/>
      <c r="E58" s="23"/>
      <c r="F58" s="23"/>
      <c r="G58" s="23"/>
      <c r="H58" s="23"/>
      <c r="I58" s="23"/>
      <c r="J58" s="23"/>
      <c r="K58" s="23"/>
      <c r="L58" s="25"/>
    </row>
    <row r="59" spans="1:12" ht="12" customHeight="1" thickBot="1">
      <c r="A59" s="21"/>
      <c r="B59" s="47" t="s">
        <v>120</v>
      </c>
      <c r="C59" s="21"/>
      <c r="D59" s="23"/>
      <c r="E59" s="23"/>
      <c r="F59" s="23"/>
      <c r="G59" s="23"/>
      <c r="H59" s="23"/>
      <c r="I59" s="23"/>
      <c r="J59" s="23"/>
      <c r="K59" s="23"/>
      <c r="L59" s="25"/>
    </row>
    <row r="60" spans="1:12" ht="12" customHeight="1">
      <c r="A60" s="48"/>
      <c r="B60" s="49"/>
      <c r="C60" s="50"/>
      <c r="D60" s="51"/>
      <c r="E60" s="51"/>
      <c r="F60" s="51"/>
      <c r="G60" s="51"/>
      <c r="H60" s="51"/>
      <c r="I60" s="51"/>
      <c r="J60" s="51"/>
      <c r="K60" s="51"/>
      <c r="L60" s="52"/>
    </row>
    <row r="61" spans="1:12" ht="12" customHeight="1">
      <c r="A61" s="53"/>
      <c r="B61" s="46"/>
      <c r="C61" s="21"/>
      <c r="D61" s="23"/>
      <c r="E61" s="23"/>
      <c r="F61" s="23"/>
      <c r="G61" s="54"/>
      <c r="H61" s="54"/>
      <c r="I61" s="23"/>
      <c r="J61" s="23"/>
      <c r="K61" s="23"/>
      <c r="L61" s="55"/>
    </row>
    <row r="62" spans="1:12" ht="12" customHeight="1">
      <c r="A62" s="53"/>
      <c r="B62" s="46"/>
      <c r="C62" s="21"/>
      <c r="D62" s="23"/>
      <c r="E62" s="23"/>
      <c r="F62" s="23"/>
      <c r="G62" s="23"/>
      <c r="H62" s="23"/>
      <c r="I62" s="23"/>
      <c r="J62" s="23"/>
      <c r="K62" s="23"/>
      <c r="L62" s="55"/>
    </row>
    <row r="63" spans="1:12" ht="12" customHeight="1">
      <c r="A63" s="53"/>
      <c r="B63" s="46"/>
      <c r="C63" s="21"/>
      <c r="D63" s="23"/>
      <c r="E63" s="23"/>
      <c r="F63" s="23"/>
      <c r="G63" s="23"/>
      <c r="H63" s="23"/>
      <c r="I63" s="23"/>
      <c r="J63" s="23"/>
      <c r="K63" s="23"/>
      <c r="L63" s="55"/>
    </row>
    <row r="64" spans="1:12" ht="12" customHeight="1">
      <c r="A64" s="53"/>
      <c r="B64" s="21"/>
      <c r="C64" s="21"/>
      <c r="D64" s="23"/>
      <c r="E64" s="23"/>
      <c r="F64" s="23"/>
      <c r="G64" s="23"/>
      <c r="H64" s="23"/>
      <c r="I64" s="23"/>
      <c r="J64" s="23"/>
      <c r="K64" s="23"/>
      <c r="L64" s="56"/>
    </row>
    <row r="65" spans="1:12" ht="12" customHeight="1">
      <c r="A65" s="53"/>
      <c r="B65" s="21"/>
      <c r="C65" s="21"/>
      <c r="D65" s="23"/>
      <c r="E65" s="23"/>
      <c r="F65" s="23"/>
      <c r="G65" s="23"/>
      <c r="H65" s="23"/>
      <c r="I65" s="23"/>
      <c r="J65" s="23"/>
      <c r="K65" s="23"/>
      <c r="L65" s="56"/>
    </row>
    <row r="66" spans="1:12" ht="12" customHeight="1">
      <c r="A66" s="53"/>
      <c r="B66" s="21"/>
      <c r="C66" s="21"/>
      <c r="D66" s="23"/>
      <c r="E66" s="23"/>
      <c r="F66" s="23"/>
      <c r="G66" s="23"/>
      <c r="H66" s="23"/>
      <c r="I66" s="23"/>
      <c r="J66" s="23"/>
      <c r="K66" s="23"/>
      <c r="L66" s="56"/>
    </row>
    <row r="67" spans="1:12" ht="12" customHeight="1">
      <c r="A67" s="53"/>
      <c r="B67" s="21"/>
      <c r="C67" s="21"/>
      <c r="D67" s="23"/>
      <c r="E67" s="23"/>
      <c r="F67" s="23"/>
      <c r="G67" s="23"/>
      <c r="H67" s="23"/>
      <c r="I67" s="23"/>
      <c r="J67" s="23"/>
      <c r="K67" s="23"/>
      <c r="L67" s="56"/>
    </row>
    <row r="68" spans="1:12" ht="12" customHeight="1" thickBot="1">
      <c r="A68" s="57"/>
      <c r="B68" s="58"/>
      <c r="C68" s="58"/>
      <c r="D68" s="59"/>
      <c r="E68" s="59"/>
      <c r="F68" s="59"/>
      <c r="G68" s="59"/>
      <c r="H68" s="59"/>
      <c r="I68" s="59"/>
      <c r="J68" s="59"/>
      <c r="K68" s="59"/>
      <c r="L68" s="60"/>
    </row>
    <row r="69" spans="1:12" ht="12" customHeight="1">
      <c r="A69" s="21"/>
      <c r="B69" s="21"/>
      <c r="C69" s="21"/>
      <c r="D69" s="23"/>
      <c r="E69" s="23"/>
      <c r="F69" s="23"/>
      <c r="G69" s="23"/>
      <c r="H69" s="23"/>
      <c r="I69" s="23"/>
      <c r="J69" s="23"/>
      <c r="K69" s="23"/>
      <c r="L69" s="23"/>
    </row>
    <row r="70" spans="1:12" ht="12" customHeight="1">
      <c r="A70" s="21"/>
      <c r="B70" s="21"/>
      <c r="C70" s="21"/>
      <c r="D70" s="23"/>
      <c r="E70" s="23"/>
      <c r="F70" s="23"/>
      <c r="G70" s="23"/>
      <c r="H70" s="23"/>
      <c r="I70" s="23"/>
      <c r="J70" s="23"/>
      <c r="K70" s="23"/>
      <c r="L70" s="23"/>
    </row>
    <row r="71" spans="1:12" ht="12" customHeight="1"/>
  </sheetData>
  <mergeCells count="1">
    <mergeCell ref="N21:S21"/>
  </mergeCells>
  <conditionalFormatting sqref="B8:B51">
    <cfRule type="cellIs" dxfId="3" priority="2" stopIfTrue="1" operator="equal">
      <formula>"Adjustment to Income/Expense/Rate Base:"</formula>
    </cfRule>
  </conditionalFormatting>
  <conditionalFormatting sqref="L1">
    <cfRule type="cellIs" dxfId="2" priority="1" stopIfTrue="1" operator="equal">
      <formula>"x.x"</formula>
    </cfRule>
  </conditionalFormatting>
  <dataValidations count="3">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F52:F54 JC52:JC54 SY52:SY54 ACU52:ACU54 AMQ52:AMQ54 AWM52:AWM54 BGI52:BGI54 BQE52:BQE54 CAA52:CAA54 CJW52:CJW54 CTS52:CTS54 DDO52:DDO54 DNK52:DNK54 DXG52:DXG54 EHC52:EHC54 EQY52:EQY54 FAU52:FAU54 FKQ52:FKQ54 FUM52:FUM54 GEI52:GEI54 GOE52:GOE54 GYA52:GYA54 HHW52:HHW54 HRS52:HRS54 IBO52:IBO54 ILK52:ILK54 IVG52:IVG54 JFC52:JFC54 JOY52:JOY54 JYU52:JYU54 KIQ52:KIQ54 KSM52:KSM54 LCI52:LCI54 LME52:LME54 LWA52:LWA54 MFW52:MFW54 MPS52:MPS54 MZO52:MZO54 NJK52:NJK54 NTG52:NTG54 ODC52:ODC54 OMY52:OMY54 OWU52:OWU54 PGQ52:PGQ54 PQM52:PQM54 QAI52:QAI54 QKE52:QKE54 QUA52:QUA54 RDW52:RDW54 RNS52:RNS54 RXO52:RXO54 SHK52:SHK54 SRG52:SRG54 TBC52:TBC54 TKY52:TKY54 TUU52:TUU54 UEQ52:UEQ54 UOM52:UOM54 UYI52:UYI54 VIE52:VIE54 VSA52:VSA54 WBW52:WBW54 WLS52:WLS54 WVO52:WVO54">
      <formula1>"1, 2, 3"</formula1>
    </dataValidation>
    <dataValidation type="list" errorStyle="warning" allowBlank="1" showInputMessage="1" showErrorMessage="1" errorTitle="Factor" error="This factor is not included in the drop-down list. Is this the factor you want to use?" sqref="I50:I54 JE50:JE54 TA50:TA54 ACW50:ACW54 AMS50:AMS54 AWO50:AWO54 BGK50:BGK54 BQG50:BQG54 CAC50:CAC54 CJY50:CJY54 CTU50:CTU54 DDQ50:DDQ54 DNM50:DNM54 DXI50:DXI54 EHE50:EHE54 ERA50:ERA54 FAW50:FAW54 FKS50:FKS54 FUO50:FUO54 GEK50:GEK54 GOG50:GOG54 GYC50:GYC54 HHY50:HHY54 HRU50:HRU54 IBQ50:IBQ54 ILM50:ILM54 IVI50:IVI54 JFE50:JFE54 JPA50:JPA54 JYW50:JYW54 KIS50:KIS54 KSO50:KSO54 LCK50:LCK54 LMG50:LMG54 LWC50:LWC54 MFY50:MFY54 MPU50:MPU54 MZQ50:MZQ54 NJM50:NJM54 NTI50:NTI54 ODE50:ODE54 ONA50:ONA54 OWW50:OWW54 PGS50:PGS54 PQO50:PQO54 QAK50:QAK54 QKG50:QKG54 QUC50:QUC54 RDY50:RDY54 RNU50:RNU54 RXQ50:RXQ54 SHM50:SHM54 SRI50:SRI54 TBE50:TBE54 TLA50:TLA54 TUW50:TUW54 UES50:UES54 UOO50:UOO54 UYK50:UYK54 VIG50:VIG54 VSC50:VSC54 WBY50:WBY54 WLU50:WLU54 WVQ50:WVQ54">
      <formula1>#REF!</formula1>
    </dataValidation>
    <dataValidation type="list" errorStyle="warning" allowBlank="1" showInputMessage="1" showErrorMessage="1" errorTitle="FERC ACCOUNT" error="This FERC Account is not included in the drop-down list. Is this the account you want to use?" sqref="D50:D54 WVN52:WVN54 WLR52:WLR54 WBV52:WBV54 VRZ52:VRZ54 VID52:VID54 UYH52:UYH54 UOL52:UOL54 UEP52:UEP54 TUT52:TUT54 TKX52:TKX54 TBB52:TBB54 SRF52:SRF54 SHJ52:SHJ54 RXN52:RXN54 RNR52:RNR54 RDV52:RDV54 QTZ52:QTZ54 QKD52:QKD54 QAH52:QAH54 PQL52:PQL54 PGP52:PGP54 OWT52:OWT54 OMX52:OMX54 ODB52:ODB54 NTF52:NTF54 NJJ52:NJJ54 MZN52:MZN54 MPR52:MPR54 MFV52:MFV54 LVZ52:LVZ54 LMD52:LMD54 LCH52:LCH54 KSL52:KSL54 KIP52:KIP54 JYT52:JYT54 JOX52:JOX54 JFB52:JFB54 IVF52:IVF54 ILJ52:ILJ54 IBN52:IBN54 HRR52:HRR54 HHV52:HHV54 GXZ52:GXZ54 GOD52:GOD54 GEH52:GEH54 FUL52:FUL54 FKP52:FKP54 FAT52:FAT54 EQX52:EQX54 EHB52:EHB54 DXF52:DXF54 DNJ52:DNJ54 DDN52:DDN54 CTR52:CTR54 CJV52:CJV54 BZZ52:BZZ54 BQD52:BQD54 BGH52:BGH54 AWL52:AWL54 AMP52:AMP54 ACT52:ACT54 SX52:SX54 JB52:JB54 E52:E54 WVM50:WVM54 WLQ50:WLQ54 WBU50:WBU54 VRY50:VRY54 VIC50:VIC54 UYG50:UYG54 UOK50:UOK54 UEO50:UEO54 TUS50:TUS54 TKW50:TKW54 TBA50:TBA54 SRE50:SRE54 SHI50:SHI54 RXM50:RXM54 RNQ50:RNQ54 RDU50:RDU54 QTY50:QTY54 QKC50:QKC54 QAG50:QAG54 PQK50:PQK54 PGO50:PGO54 OWS50:OWS54 OMW50:OMW54 ODA50:ODA54 NTE50:NTE54 NJI50:NJI54 MZM50:MZM54 MPQ50:MPQ54 MFU50:MFU54 LVY50:LVY54 LMC50:LMC54 LCG50:LCG54 KSK50:KSK54 KIO50:KIO54 JYS50:JYS54 JOW50:JOW54 JFA50:JFA54 IVE50:IVE54 ILI50:ILI54 IBM50:IBM54 HRQ50:HRQ54 HHU50:HHU54 GXY50:GXY54 GOC50:GOC54 GEG50:GEG54 FUK50:FUK54 FKO50:FKO54 FAS50:FAS54 EQW50:EQW54 EHA50:EHA54 DXE50:DXE54 DNI50:DNI54 DDM50:DDM54 CTQ50:CTQ54 CJU50:CJU54 BZY50:BZY54 BQC50:BQC54 BGG50:BGG54 AWK50:AWK54 AMO50:AMO54 ACS50:ACS54 SW50:SW54 JA50:JA54">
      <formula1>#REF!</formula1>
    </dataValidation>
  </dataValidations>
  <pageMargins left="0.75" right="0.25" top="0.5" bottom="0.3" header="0.5" footer="0.5"/>
  <pageSetup scale="83" orientation="portrait" r:id="rId1"/>
  <headerFooter alignWithMargins="0">
    <oddHeader>&amp;R6.2</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16</vt:i4>
      </vt:variant>
    </vt:vector>
  </HeadingPairs>
  <TitlesOfParts>
    <vt:vector size="28" baseType="lpstr">
      <vt:lpstr>Page 6.1</vt:lpstr>
      <vt:lpstr>Page 6.1.1</vt:lpstr>
      <vt:lpstr>6.1 Detail</vt:lpstr>
      <vt:lpstr>6.1.1 Detail</vt:lpstr>
      <vt:lpstr>Pages 6.1.2-6.1.3</vt:lpstr>
      <vt:lpstr>Pages 6.1.4-6.1.17</vt:lpstr>
      <vt:lpstr>Page 6.2</vt:lpstr>
      <vt:lpstr>Page 6.2.1</vt:lpstr>
      <vt:lpstr> 6.2 Detail</vt:lpstr>
      <vt:lpstr>6.2.1 Detail</vt:lpstr>
      <vt:lpstr>Pages 6.2.2-6.2.3</vt:lpstr>
      <vt:lpstr>Pages 6.2.4-6.2.11</vt:lpstr>
      <vt:lpstr>' 6.2 Detail'!Print_Area</vt:lpstr>
      <vt:lpstr>'6.1 Detail'!Print_Area</vt:lpstr>
      <vt:lpstr>'6.1.1 Detail'!Print_Area</vt:lpstr>
      <vt:lpstr>'6.2.1 Detail'!Print_Area</vt:lpstr>
      <vt:lpstr>'Page 6.1'!Print_Area</vt:lpstr>
      <vt:lpstr>'Page 6.1.1'!Print_Area</vt:lpstr>
      <vt:lpstr>'Page 6.2'!Print_Area</vt:lpstr>
      <vt:lpstr>'Page 6.2.1'!Print_Area</vt:lpstr>
      <vt:lpstr>'Pages 6.1.2-6.1.3'!Print_Area</vt:lpstr>
      <vt:lpstr>'Pages 6.1.4-6.1.17'!Print_Area</vt:lpstr>
      <vt:lpstr>'Pages 6.2.2-6.2.3'!Print_Area</vt:lpstr>
      <vt:lpstr>'Pages 6.2.4-6.2.11'!Print_Area</vt:lpstr>
      <vt:lpstr>'Pages 6.1.2-6.1.3'!Print_Titles</vt:lpstr>
      <vt:lpstr>'Pages 6.1.4-6.1.17'!Print_Titles</vt:lpstr>
      <vt:lpstr>'Pages 6.2.2-6.2.3'!Print_Titles</vt:lpstr>
      <vt:lpstr>'Pages 6.2.4-6.2.11'!Print_Titles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2013-12-18T17:46:57Z</dcterms:created>
  <dcterms:modified xsi:type="dcterms:W3CDTF">2014-01-15T19:12:49Z</dcterms:modified>
</cp:coreProperties>
</file>